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40" yWindow="120" windowWidth="14940" windowHeight="9225" activeTab="0"/>
  </bookViews>
  <sheets>
    <sheet name="Grid Results" sheetId="3" r:id="rId1"/>
    <sheet name="RETAIL" sheetId="5" r:id="rId2"/>
    <sheet name="PROFI" sheetId="6" r:id="rId3"/>
  </sheets>
  <definedNames/>
  <calcPr calcId="162913"/>
</workbook>
</file>

<file path=xl/sharedStrings.xml><?xml version="1.0" encoding="utf-8"?>
<sst xmlns="http://schemas.openxmlformats.org/spreadsheetml/2006/main" count="1589" uniqueCount="148">
  <si>
    <t>INSTR_CLASS</t>
  </si>
  <si>
    <t>INSTR_SUB_CLASS</t>
  </si>
  <si>
    <t>CLIENT_TYPE</t>
  </si>
  <si>
    <t>AMOUNT_BRK</t>
  </si>
  <si>
    <t>AMOUNT_CLASS</t>
  </si>
  <si>
    <t>AMOUNT_TOTAL</t>
  </si>
  <si>
    <t>ORDERS_BRK</t>
  </si>
  <si>
    <t>ORDERS_CLASS</t>
  </si>
  <si>
    <t>ORDERS_TOTAL</t>
  </si>
  <si>
    <t>AGGR_BRK</t>
  </si>
  <si>
    <t>AGGR_CLASS</t>
  </si>
  <si>
    <t>AGGR_TOTAL</t>
  </si>
  <si>
    <t>PASS_BRK</t>
  </si>
  <si>
    <t>PASS_CLASS</t>
  </si>
  <si>
    <t>PASS_TOTAL</t>
  </si>
  <si>
    <t>BROKER_LEI</t>
  </si>
  <si>
    <t>BROKER_NAME</t>
  </si>
  <si>
    <t>Proportion of volume traded as a percentage of total in that class</t>
  </si>
  <si>
    <t>Proportion of orders executed as percentage of total in that class</t>
  </si>
  <si>
    <t>Percentage of passive orders for that broker</t>
  </si>
  <si>
    <t>Percentage of aggressive orders for that broker</t>
  </si>
  <si>
    <t>A</t>
  </si>
  <si>
    <t>1</t>
  </si>
  <si>
    <t>969500UP76J52A9OXU27</t>
  </si>
  <si>
    <t>EXANE SA</t>
  </si>
  <si>
    <t>PROF</t>
  </si>
  <si>
    <t>213800MXAKR2LA1VBM44</t>
  </si>
  <si>
    <t>R0MUWSFPU8MPRO8K5P83</t>
  </si>
  <si>
    <t>BNP PARIBAS NEW YORK</t>
  </si>
  <si>
    <t>549300A3XI3YWROC2J57</t>
  </si>
  <si>
    <t>SIS X-CLEAR  AG</t>
  </si>
  <si>
    <t>529900JRCAFXJDUTVV71</t>
  </si>
  <si>
    <t>HELVEA SA ZURICH</t>
  </si>
  <si>
    <t>RETL</t>
  </si>
  <si>
    <t>9695005EOZG9X8IRJD84</t>
  </si>
  <si>
    <t>KEPLER CAPITAL MARKETS</t>
  </si>
  <si>
    <t xml:space="preserve">SIX-EXCHANGE        </t>
  </si>
  <si>
    <t>2</t>
  </si>
  <si>
    <t>3</t>
  </si>
  <si>
    <t>B</t>
  </si>
  <si>
    <t>213800HZ54TG54H2KV03</t>
  </si>
  <si>
    <t>MIZUHO INTL PLC LONDON</t>
  </si>
  <si>
    <t>1VUV7VQFKUOQSJ21A208</t>
  </si>
  <si>
    <t>CALYON</t>
  </si>
  <si>
    <t>MP6I5ZYZBEU3UXPYFY54</t>
  </si>
  <si>
    <t>HSBC LTD BONDS</t>
  </si>
  <si>
    <t>3TK20IVIUJ8J3ZU0QE75</t>
  </si>
  <si>
    <t>ING BANK NV LONDON</t>
  </si>
  <si>
    <t>W22LROWP2IHZNBB6K528</t>
  </si>
  <si>
    <t>GOLDMAN SACHS INTERNATIONAL LTD</t>
  </si>
  <si>
    <t>213800QILIUD4ROSUO03</t>
  </si>
  <si>
    <t>DEUTSCHE BANK AG FRANKFURT (7363)</t>
  </si>
  <si>
    <t>213800M4PALWKTSLLI88</t>
  </si>
  <si>
    <t>MILLENNIUM EUROPE LIMITED</t>
  </si>
  <si>
    <t>XKZZ2JZF41MRHTR1V493</t>
  </si>
  <si>
    <t>CITIGROUP LTD BONDS</t>
  </si>
  <si>
    <t>BFM8T61CT2L1QCEMIK50</t>
  </si>
  <si>
    <t>UBS AG LONDON BRANCH</t>
  </si>
  <si>
    <t>529900HNOAA1KXQJUQ27</t>
  </si>
  <si>
    <t>DZ BANK FRANKFURT</t>
  </si>
  <si>
    <t>5493006BWPDUCYG6EQ34</t>
  </si>
  <si>
    <t>ED AND F MAN CAPITAL MARKETS INC</t>
  </si>
  <si>
    <t>PT3QB789TSUIDF371261</t>
  </si>
  <si>
    <t>TORONTO DOMINION BANK</t>
  </si>
  <si>
    <t>LSMWH68Y2RHEDP8W5261</t>
  </si>
  <si>
    <t>MORGAN STANL.L DON (98366)</t>
  </si>
  <si>
    <t>K6Q0W1PS1L1O4IQL9C32</t>
  </si>
  <si>
    <t>JP MORGAN SEC LTD LONDON (95724)</t>
  </si>
  <si>
    <t>165GRDQ39W63PHVONY02</t>
  </si>
  <si>
    <t>ZUERCHER KANTONALBANK</t>
  </si>
  <si>
    <t>EYKN6V0ZCB8VD9IULB80</t>
  </si>
  <si>
    <t>MERILL LYNCH BONDS</t>
  </si>
  <si>
    <t>MAES062Z21O4RZ2U7M96</t>
  </si>
  <si>
    <t>DANSKE BANK COPENHAGEN</t>
  </si>
  <si>
    <t>549300CLJI9XDH12XV51</t>
  </si>
  <si>
    <t>FLOW TRADERS AMSTERDAM</t>
  </si>
  <si>
    <t>7245009KRYSAYB2QCC29</t>
  </si>
  <si>
    <t>OPTIVER V.O.F.</t>
  </si>
  <si>
    <t>M</t>
  </si>
  <si>
    <t>INSTINET GERMANY GMBH</t>
  </si>
  <si>
    <t>G5GSEF7VJP5I7OUK5573</t>
  </si>
  <si>
    <t>BARCLAYS BANK PLC LONDON</t>
  </si>
  <si>
    <t>2ZCNRR8UK83OBTEK2170</t>
  </si>
  <si>
    <t>HYPO VEREINSBANK MUENCHEN</t>
  </si>
  <si>
    <t>5493006QMFDDMYWIAM13</t>
  </si>
  <si>
    <t>BANCO SANTANDER CENTRAL</t>
  </si>
  <si>
    <t>549300AE0DWETJDYFB29</t>
  </si>
  <si>
    <t>Jane Street Netherlands B.V.</t>
  </si>
  <si>
    <t>529900ECMK8VI6Q1FG89</t>
  </si>
  <si>
    <t>SUMRIDGE PARTNERS</t>
  </si>
  <si>
    <t>58PU97L1C0WSRCWADL48</t>
  </si>
  <si>
    <t>JEFFERIES &amp; COMPANY INC</t>
  </si>
  <si>
    <t>QV4Q8OGJ7OA6PA8SCM14</t>
  </si>
  <si>
    <t>BANCA IMI</t>
  </si>
  <si>
    <t>H7FNTJ4851HG0EXQ1Z70</t>
  </si>
  <si>
    <t>LLOYDS TSB BANK PLC</t>
  </si>
  <si>
    <t>RR3QWICWWIPCS8A4S074</t>
  </si>
  <si>
    <t>ROYAL BANK OF SCOTLAND,LDN</t>
  </si>
  <si>
    <t xml:space="preserve"> </t>
  </si>
  <si>
    <t>213800ODGVRDOVDV4N89</t>
  </si>
  <si>
    <t>ROYAL BANK CANADA LONDON</t>
  </si>
  <si>
    <t>ANGGYXNX0JLX3X63JN86</t>
  </si>
  <si>
    <t>CSFB EQUITIES LTD LONDON</t>
  </si>
  <si>
    <t>VYVVCKR63DVZZN70PB21</t>
  </si>
  <si>
    <t>WELLS FARGO SECURITIES INTL LDN</t>
  </si>
  <si>
    <t>B81CK4ESI35472RHJ606</t>
  </si>
  <si>
    <t>LANDESBANK BONDS</t>
  </si>
  <si>
    <t>969500S3GN94UD2DTH19</t>
  </si>
  <si>
    <t>ODDO PINATTON AND CIE PARIS</t>
  </si>
  <si>
    <t>549300RTZMW2HYAV4515</t>
  </si>
  <si>
    <t>WESTPAC BANKING CORP</t>
  </si>
  <si>
    <t>DG3RU1DBUFHT4ZF9WN62</t>
  </si>
  <si>
    <t>RABOBANK NEDERLAND</t>
  </si>
  <si>
    <t>K</t>
  </si>
  <si>
    <t>O2RNE8IBXP4R0TD8PU41</t>
  </si>
  <si>
    <t>SOCIETE GENERALE PARIS (94840)</t>
  </si>
  <si>
    <t>Kategorie des 
Finanzinstruments</t>
  </si>
  <si>
    <t>(a) – i Eigenkapitalinstrumente und ähnliche Instrumente – Aktien &amp; Aktienzertifikate – Tick‐
Größe/Liquiditätsbänder 5 und 6 (ab 2.000 Geschäften pro Tag) – Privatkunden</t>
  </si>
  <si>
    <t>Angabe, ob im Vorjahr im Durchschnitt &lt; 1
Handelsgeschäft pro Geschäftstag ausgeführt wurde</t>
  </si>
  <si>
    <t>N/A</t>
  </si>
  <si>
    <t>Die fünf Wertpapierfirmen, die ausgehend vom
Handelsvolumen am wichtigsten sind (in absteigender
Reihenfolge nach Handelsvolumen)</t>
  </si>
  <si>
    <t>Anteil des
Handelsvolumens
als
Prozentsatz des
gesamten
Volumens in
dieser Kategorie</t>
  </si>
  <si>
    <t>Anteil der
ausgeführten
Aufträge als
Prozentsatz
aller Aufträge in
dieser Kategorie</t>
  </si>
  <si>
    <t>Prozentsatz
passiver
Aufträge</t>
  </si>
  <si>
    <t>Prozentsatz
aggressiver
Aufträge</t>
  </si>
  <si>
    <t>Prozentsatz
gelenkter
Aufträge</t>
  </si>
  <si>
    <t>EXANE SA
969500UP76J52A9OXU27</t>
  </si>
  <si>
    <t>HELVEA SA ZURICH
529900JRCAFXJDUTVV71</t>
  </si>
  <si>
    <t>INSTINET GERMANY GMBH
213800MXAKR2LA1VBM44</t>
  </si>
  <si>
    <t>BNP PARIBAS NEW YORK
R0MUWSFPU8MPRO8K5P83</t>
  </si>
  <si>
    <t>KEPLER CAPITAL MARKETS
9695005EOZG9X8IRJD84</t>
  </si>
  <si>
    <t>(a) – ii Eigenkapitalinstrumente und ähnliche Instrumente – Aktien &amp; Aktienzertifikate –
Tick‐Größe/Liquiditätsbänder 3 und 4 (zwischen 80 und 1999 Geschäften pro Tag) – Privatkunden</t>
  </si>
  <si>
    <t>(a) – iii Eigenkapitalinstrumente und ähnliche Instrumente – Aktien &amp; Aktienzertifikate –
Tick‐Größe/Liquiditätsbänder 1 und 2 (zwischen 0 und 79 Geschäften pro Tag) – Privatkunden</t>
  </si>
  <si>
    <t>(b) Schuldtitel – (i) Schuldverschreibungen – Privatkunden</t>
  </si>
  <si>
    <t>Jane Street Netherlands B.V.
549300AE0DWETJDYFB29</t>
  </si>
  <si>
    <t>DEUTSCHE BANK AG FRANKFURT
213800QILIUD4ROSUO03</t>
  </si>
  <si>
    <t>HSBC LTD BONDS
MP6I5ZYZBEU3UXPYFY54</t>
  </si>
  <si>
    <t>CITIGROUP LTD BONDS
XKZZ2JZF41MRHTR1V493</t>
  </si>
  <si>
    <t>(k) Börsengehandelte Produkte (börsengehandelte Fonds, börsengehandelte
Schuldverschreibungen und börsengehandelte Rohstoffprodukte) – Privatkunden</t>
  </si>
  <si>
    <t>FLOW TRADERS AMSTERDAM
549300CLJI9XDH12XV51</t>
  </si>
  <si>
    <t>OPTIVER V.O.F.
7245009KRYSAYB2QCC29</t>
  </si>
  <si>
    <t>SOCIETE GENERALE PARIS
O2RNE8IBXP4R0TD8PU41</t>
  </si>
  <si>
    <t>(m) Sonstige Instrumente – Privatkunden</t>
  </si>
  <si>
    <t xml:space="preserve">SIX-EXCHANGE        
</t>
  </si>
  <si>
    <t>SOCIETE GENERALE PARIS 
O2RNE8IBXP4R0TD8PU41</t>
  </si>
  <si>
    <t>CALYON
1VUV7VQFKUOQSJ21A208</t>
  </si>
  <si>
    <t>GOLDMAN SACHS INTERNATIONAL LTD
W22LROWP2IHZNBB6K528</t>
  </si>
  <si>
    <t>ING BANK NV LONDON
3TK20IVIUJ8J3ZU0QE75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</si>
</sst>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0"/>
    <numFmt numFmtId="178" formatCode="General"/>
    <numFmt numFmtId="179" formatCode="#,##0.00"/>
    <numFmt numFmtId="180" formatCode="0%"/>
    <numFmt numFmtId="181" formatCode="#,##0"/>
  </numFmts>
  <fonts count="7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BNPP Sans Light"/>
      <family val="3"/>
    </font>
    <font>
      <sz val="10"/>
      <name val="BNPP Sans Light"/>
      <family val="3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A96D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8000860214233"/>
      </left>
      <right/>
      <top/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/>
      <right style="thin">
        <color theme="4" tint="0.39998000860214233"/>
      </right>
      <top/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3" fontId="1" fillId="2" borderId="1" xfId="0" applyNumberFormat="1" applyFont="1" applyFill="1" applyBorder="1" applyAlignment="1">
      <alignment horizontal="center" textRotation="90"/>
    </xf>
    <xf numFmtId="3" fontId="1" fillId="2" borderId="2" xfId="0" applyNumberFormat="1" applyFont="1" applyFill="1" applyBorder="1" applyAlignment="1">
      <alignment horizontal="center" textRotation="90"/>
    </xf>
    <xf numFmtId="0" fontId="1" fillId="2" borderId="2" xfId="0" applyNumberFormat="1" applyFont="1" applyFill="1" applyBorder="1" applyAlignment="1">
      <alignment horizontal="center" textRotation="90"/>
    </xf>
    <xf numFmtId="9" fontId="1" fillId="2" borderId="2" xfId="15" applyNumberFormat="1" applyFont="1" applyFill="1" applyBorder="1" applyAlignment="1">
      <alignment horizontal="center" textRotation="90" wrapText="1"/>
    </xf>
    <xf numFmtId="3" fontId="1" fillId="2" borderId="3" xfId="0" applyNumberFormat="1" applyFont="1" applyFill="1" applyBorder="1" applyAlignment="1">
      <alignment horizontal="center" textRotation="90"/>
    </xf>
    <xf numFmtId="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/>
    </xf>
    <xf numFmtId="4" fontId="1" fillId="2" borderId="2" xfId="0" applyNumberFormat="1" applyFont="1" applyFill="1" applyBorder="1" applyAlignment="1">
      <alignment horizontal="center" textRotation="90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9" fontId="6" fillId="0" borderId="4" xfId="0" applyNumberFormat="1" applyFont="1" applyBorder="1" applyAlignment="1">
      <alignment vertical="center"/>
    </xf>
    <xf numFmtId="0" fontId="4" fillId="0" borderId="0" xfId="0" applyNumberFormat="1" applyFont="1" applyAlignment="1">
      <alignment/>
    </xf>
    <xf numFmtId="0" fontId="4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9" fontId="2" fillId="4" borderId="0" xfId="0" applyNumberFormat="1" applyFont="1" applyFill="1" applyAlignment="1">
      <alignment/>
    </xf>
    <xf numFmtId="4" fontId="2" fillId="4" borderId="0" xfId="0" applyNumberFormat="1" applyFont="1" applyFill="1" applyAlignment="1">
      <alignment/>
    </xf>
    <xf numFmtId="1" fontId="2" fillId="4" borderId="0" xfId="0" applyNumberFormat="1" applyFont="1" applyFill="1" applyAlignment="1">
      <alignment/>
    </xf>
    <xf numFmtId="9" fontId="2" fillId="4" borderId="0" xfId="0" applyNumberFormat="1" applyFont="1" applyFill="1" applyAlignment="1">
      <alignment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6"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#,##0.0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80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80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80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  <numFmt numFmtId="178" formatCode="General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#,##0.0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80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80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80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  <numFmt numFmtId="178" formatCode="General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border>
        <top style="thin">
          <color theme="4"/>
        </top>
      </border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</dxf>
    <dxf>
      <border>
        <bottom style="thin">
          <color theme="4" tint="0.39998000860214233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81" formatCode="#,##0"/>
      <fill>
        <patternFill patternType="solid">
          <fgColor theme="4"/>
          <bgColor theme="4"/>
        </patternFill>
      </fill>
      <alignment horizontal="center" vertical="bottom" textRotation="9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3" displayName="Table13" ref="A1:U123" totalsRowCount="1" headerRowDxfId="45" dataDxfId="43" tableBorderDxfId="42" headerRowBorderDxfId="44">
  <autoFilter ref="A1:U122"/>
  <tableColumns count="21">
    <tableColumn id="1" name="INSTR_CLASS" dataDxfId="41" totalsRowDxfId="20"/>
    <tableColumn id="2" name="INSTR_SUB_CLASS" dataDxfId="40" totalsRowDxfId="19"/>
    <tableColumn id="3" name="CLIENT_TYPE" dataDxfId="39" totalsRowDxfId="18"/>
    <tableColumn id="4" name="BROKER_LEI" dataDxfId="38" totalsRowDxfId="17"/>
    <tableColumn id="5" name="BROKER_NAME" dataDxfId="37" totalsRowDxfId="16"/>
    <tableColumn id="6" name="Proportion of volume traded as a percentage of total in that class" dataDxfId="36" totalsRowDxfId="15">
      <calculatedColumnFormula>Table13[[#This Row],[AMOUNT_BRK]]/Table13[[#This Row],[AMOUNT_CLASS]]</calculatedColumnFormula>
    </tableColumn>
    <tableColumn id="7" name="Proportion of orders executed as percentage of total in that class" dataDxfId="35" totalsRowDxfId="14">
      <calculatedColumnFormula>Table13[[#This Row],[ORDERS_BRK]]/Table13[[#This Row],[ORDERS_CLASS]]</calculatedColumnFormula>
    </tableColumn>
    <tableColumn id="8" name="Percentage of passive orders for that broker" dataDxfId="34" totalsRowDxfId="13">
      <calculatedColumnFormula>Table13[[#This Row],[PASS_BRK]]/Table13[[#This Row],[ORDERS_BRK]]</calculatedColumnFormula>
    </tableColumn>
    <tableColumn id="9" name="Percentage of aggressive orders for that broker" dataDxfId="33" totalsRowDxfId="12">
      <calculatedColumnFormula>Table13[[#This Row],[AGGR_BRK]]/Table13[[#This Row],[ORDERS_BRK]]</calculatedColumnFormula>
    </tableColumn>
    <tableColumn id="10" name="AMOUNT_BRK" dataDxfId="32" totalsRowFunction="sum" totalsRowDxfId="11"/>
    <tableColumn id="11" name="AMOUNT_CLASS" dataDxfId="31" totalsRowDxfId="10"/>
    <tableColumn id="12" name="AMOUNT_TOTAL" dataDxfId="30" totalsRowDxfId="9"/>
    <tableColumn id="13" name="ORDERS_BRK" dataDxfId="29" totalsRowDxfId="8"/>
    <tableColumn id="14" name="ORDERS_CLASS" dataDxfId="28" totalsRowDxfId="7"/>
    <tableColumn id="15" name="ORDERS_TOTAL" dataDxfId="27" totalsRowDxfId="6"/>
    <tableColumn id="16" name="AGGR_BRK" dataDxfId="26" totalsRowDxfId="5"/>
    <tableColumn id="17" name="AGGR_CLASS" dataDxfId="25" totalsRowDxfId="4"/>
    <tableColumn id="18" name="AGGR_TOTAL" dataDxfId="24" totalsRowDxfId="3"/>
    <tableColumn id="19" name="PASS_BRK" dataDxfId="23" totalsRowDxfId="2"/>
    <tableColumn id="20" name="PASS_CLASS" dataDxfId="22" totalsRowDxfId="1"/>
    <tableColumn id="21" name="PASS_TOTAL" dataDxfId="21" totalsRow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abSelected="1" workbookViewId="0" topLeftCell="A1">
      <pane ySplit="1" topLeftCell="A2" activePane="bottomLeft" state="frozen"/>
      <selection pane="bottomLeft" activeCell="G142" sqref="G142"/>
    </sheetView>
  </sheetViews>
  <sheetFormatPr defaultColWidth="9.140625" defaultRowHeight="12.75"/>
  <cols>
    <col min="1" max="3" width="8.28125" style="0" bestFit="1" customWidth="1"/>
    <col min="4" max="4" width="26.7109375" style="0" bestFit="1" customWidth="1"/>
    <col min="5" max="5" width="38.28125" style="0" bestFit="1" customWidth="1"/>
    <col min="6" max="9" width="11.140625" style="0" bestFit="1" customWidth="1"/>
    <col min="10" max="10" width="13.8515625" style="17" bestFit="1" customWidth="1"/>
    <col min="11" max="12" width="12.00390625" style="0" bestFit="1" customWidth="1"/>
    <col min="13" max="21" width="8.28125" style="0" bestFit="1" customWidth="1"/>
  </cols>
  <sheetData>
    <row r="1" spans="1:21" ht="138.75">
      <c r="A1" s="1" t="s">
        <v>0</v>
      </c>
      <c r="B1" s="2" t="s">
        <v>1</v>
      </c>
      <c r="C1" s="2" t="s">
        <v>2</v>
      </c>
      <c r="D1" s="3" t="s">
        <v>15</v>
      </c>
      <c r="E1" s="2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14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5" t="s">
        <v>14</v>
      </c>
    </row>
    <row r="2" spans="1:21" ht="12.75">
      <c r="A2" s="7" t="s">
        <v>21</v>
      </c>
      <c r="B2" s="7" t="s">
        <v>22</v>
      </c>
      <c r="C2" s="7" t="s">
        <v>25</v>
      </c>
      <c r="D2" s="7" t="s">
        <v>23</v>
      </c>
      <c r="E2" s="7" t="s">
        <v>24</v>
      </c>
      <c r="F2" s="6">
        <f>Table13[[#This Row],[AMOUNT_BRK]]/Table13[[#This Row],[AMOUNT_CLASS]]</f>
        <v>0.5002663869411982</v>
      </c>
      <c r="G2" s="6">
        <f>Table13[[#This Row],[ORDERS_BRK]]/Table13[[#This Row],[ORDERS_CLASS]]</f>
        <v>0.6283185840707964</v>
      </c>
      <c r="H2" s="6">
        <f>Table13[[#This Row],[PASS_BRK]]/Table13[[#This Row],[ORDERS_BRK]]</f>
        <v>0</v>
      </c>
      <c r="I2" s="6">
        <f>Table13[[#This Row],[AGGR_BRK]]/Table13[[#This Row],[ORDERS_BRK]]</f>
        <v>0</v>
      </c>
      <c r="J2" s="15">
        <v>6963149.438288832</v>
      </c>
      <c r="K2" s="7">
        <v>13918883.25910509</v>
      </c>
      <c r="L2" s="7">
        <v>163288836.77576157</v>
      </c>
      <c r="M2" s="9">
        <v>639</v>
      </c>
      <c r="N2" s="9">
        <v>1017</v>
      </c>
      <c r="O2" s="9">
        <v>9161</v>
      </c>
      <c r="P2" s="9">
        <v>0</v>
      </c>
      <c r="Q2" s="9">
        <v>0</v>
      </c>
      <c r="R2" s="9">
        <v>0</v>
      </c>
      <c r="S2" s="9">
        <v>0</v>
      </c>
      <c r="T2" s="9">
        <v>1</v>
      </c>
      <c r="U2" s="9">
        <v>146</v>
      </c>
    </row>
    <row r="3" spans="1:21" ht="12.75">
      <c r="A3" s="7" t="s">
        <v>21</v>
      </c>
      <c r="B3" s="7" t="s">
        <v>22</v>
      </c>
      <c r="C3" s="7" t="s">
        <v>25</v>
      </c>
      <c r="D3" s="7" t="s">
        <v>27</v>
      </c>
      <c r="E3" s="7" t="s">
        <v>28</v>
      </c>
      <c r="F3" s="6">
        <f>Table13[[#This Row],[AMOUNT_BRK]]/Table13[[#This Row],[AMOUNT_CLASS]]</f>
        <v>0.19980327905320805</v>
      </c>
      <c r="G3" s="6">
        <f>Table13[[#This Row],[ORDERS_BRK]]/Table13[[#This Row],[ORDERS_CLASS]]</f>
        <v>0.02359882005899705</v>
      </c>
      <c r="H3" s="6">
        <f>Table13[[#This Row],[PASS_BRK]]/Table13[[#This Row],[ORDERS_BRK]]</f>
        <v>0</v>
      </c>
      <c r="I3" s="6">
        <f>Table13[[#This Row],[AGGR_BRK]]/Table13[[#This Row],[ORDERS_BRK]]</f>
        <v>0</v>
      </c>
      <c r="J3" s="15">
        <v>2781038.515928</v>
      </c>
      <c r="K3" s="7">
        <v>13918883.25910509</v>
      </c>
      <c r="L3" s="7">
        <v>163288836.77576157</v>
      </c>
      <c r="M3" s="9">
        <v>24</v>
      </c>
      <c r="N3" s="9">
        <v>1017</v>
      </c>
      <c r="O3" s="9">
        <v>9161</v>
      </c>
      <c r="P3" s="9">
        <v>0</v>
      </c>
      <c r="Q3" s="9">
        <v>0</v>
      </c>
      <c r="R3" s="9">
        <v>0</v>
      </c>
      <c r="S3" s="9">
        <v>0</v>
      </c>
      <c r="T3" s="9">
        <v>1</v>
      </c>
      <c r="U3" s="9">
        <v>146</v>
      </c>
    </row>
    <row r="4" spans="1:21" ht="12.75">
      <c r="A4" s="7" t="s">
        <v>21</v>
      </c>
      <c r="B4" s="7" t="s">
        <v>22</v>
      </c>
      <c r="C4" s="7" t="s">
        <v>25</v>
      </c>
      <c r="D4" s="7" t="s">
        <v>31</v>
      </c>
      <c r="E4" s="7" t="s">
        <v>32</v>
      </c>
      <c r="F4" s="6">
        <f>Table13[[#This Row],[AMOUNT_BRK]]/Table13[[#This Row],[AMOUNT_CLASS]]</f>
        <v>0.15187088652512418</v>
      </c>
      <c r="G4" s="6">
        <f>Table13[[#This Row],[ORDERS_BRK]]/Table13[[#This Row],[ORDERS_CLASS]]</f>
        <v>0.10619469026548672</v>
      </c>
      <c r="H4" s="6">
        <f>Table13[[#This Row],[PASS_BRK]]/Table13[[#This Row],[ORDERS_BRK]]</f>
        <v>0</v>
      </c>
      <c r="I4" s="6">
        <f>Table13[[#This Row],[AGGR_BRK]]/Table13[[#This Row],[ORDERS_BRK]]</f>
        <v>0</v>
      </c>
      <c r="J4" s="15">
        <v>2113873.1399999997</v>
      </c>
      <c r="K4" s="7">
        <v>13918883.25910509</v>
      </c>
      <c r="L4" s="7">
        <v>163288836.77576157</v>
      </c>
      <c r="M4" s="9">
        <v>108</v>
      </c>
      <c r="N4" s="9">
        <v>1017</v>
      </c>
      <c r="O4" s="9">
        <v>9161</v>
      </c>
      <c r="P4" s="9">
        <v>0</v>
      </c>
      <c r="Q4" s="9">
        <v>0</v>
      </c>
      <c r="R4" s="9">
        <v>0</v>
      </c>
      <c r="S4" s="9">
        <v>0</v>
      </c>
      <c r="T4" s="9">
        <v>1</v>
      </c>
      <c r="U4" s="9">
        <v>146</v>
      </c>
    </row>
    <row r="5" spans="1:21" ht="12.75">
      <c r="A5" s="7" t="s">
        <v>21</v>
      </c>
      <c r="B5" s="7" t="s">
        <v>22</v>
      </c>
      <c r="C5" s="7" t="s">
        <v>25</v>
      </c>
      <c r="D5" s="7" t="s">
        <v>26</v>
      </c>
      <c r="E5" s="7" t="s">
        <v>79</v>
      </c>
      <c r="F5" s="6">
        <f>Table13[[#This Row],[AMOUNT_BRK]]/Table13[[#This Row],[AMOUNT_CLASS]]</f>
        <v>0.11325294408147446</v>
      </c>
      <c r="G5" s="6">
        <f>Table13[[#This Row],[ORDERS_BRK]]/Table13[[#This Row],[ORDERS_CLASS]]</f>
        <v>0.16420845624385447</v>
      </c>
      <c r="H5" s="6">
        <f>Table13[[#This Row],[PASS_BRK]]/Table13[[#This Row],[ORDERS_BRK]]</f>
        <v>0</v>
      </c>
      <c r="I5" s="6">
        <f>Table13[[#This Row],[AGGR_BRK]]/Table13[[#This Row],[ORDERS_BRK]]</f>
        <v>0</v>
      </c>
      <c r="J5" s="15">
        <v>1576354.5074199997</v>
      </c>
      <c r="K5" s="7">
        <v>13918883.25910509</v>
      </c>
      <c r="L5" s="7">
        <v>163288836.77576157</v>
      </c>
      <c r="M5" s="9">
        <v>167</v>
      </c>
      <c r="N5" s="9">
        <v>1017</v>
      </c>
      <c r="O5" s="9">
        <v>9161</v>
      </c>
      <c r="P5" s="9">
        <v>0</v>
      </c>
      <c r="Q5" s="9">
        <v>0</v>
      </c>
      <c r="R5" s="9">
        <v>0</v>
      </c>
      <c r="S5" s="9">
        <v>0</v>
      </c>
      <c r="T5" s="9">
        <v>1</v>
      </c>
      <c r="U5" s="9">
        <v>146</v>
      </c>
    </row>
    <row r="6" spans="1:21" ht="12.75">
      <c r="A6" s="7" t="s">
        <v>21</v>
      </c>
      <c r="B6" s="7" t="s">
        <v>22</v>
      </c>
      <c r="C6" s="7" t="s">
        <v>25</v>
      </c>
      <c r="D6" s="7" t="s">
        <v>34</v>
      </c>
      <c r="E6" s="7" t="s">
        <v>35</v>
      </c>
      <c r="F6" s="6">
        <f>Table13[[#This Row],[AMOUNT_BRK]]/Table13[[#This Row],[AMOUNT_CLASS]]</f>
        <v>0.03219844161169397</v>
      </c>
      <c r="G6" s="6">
        <f>Table13[[#This Row],[ORDERS_BRK]]/Table13[[#This Row],[ORDERS_CLASS]]</f>
        <v>0.07669616519174041</v>
      </c>
      <c r="H6" s="6">
        <f>Table13[[#This Row],[PASS_BRK]]/Table13[[#This Row],[ORDERS_BRK]]</f>
        <v>0</v>
      </c>
      <c r="I6" s="6">
        <f>Table13[[#This Row],[AGGR_BRK]]/Table13[[#This Row],[ORDERS_BRK]]</f>
        <v>0</v>
      </c>
      <c r="J6" s="15">
        <v>448166.3499182799</v>
      </c>
      <c r="K6" s="7">
        <v>13918883.25910509</v>
      </c>
      <c r="L6" s="7">
        <v>163288836.77576157</v>
      </c>
      <c r="M6" s="9">
        <v>78</v>
      </c>
      <c r="N6" s="9">
        <v>1017</v>
      </c>
      <c r="O6" s="9">
        <v>9161</v>
      </c>
      <c r="P6" s="9">
        <v>0</v>
      </c>
      <c r="Q6" s="9">
        <v>0</v>
      </c>
      <c r="R6" s="9">
        <v>0</v>
      </c>
      <c r="S6" s="9">
        <v>0</v>
      </c>
      <c r="T6" s="9">
        <v>1</v>
      </c>
      <c r="U6" s="9">
        <v>146</v>
      </c>
    </row>
    <row r="7" spans="1:21" ht="12.75">
      <c r="A7" s="7" t="s">
        <v>21</v>
      </c>
      <c r="B7" s="7" t="s">
        <v>22</v>
      </c>
      <c r="C7" s="7" t="s">
        <v>25</v>
      </c>
      <c r="D7" s="7" t="s">
        <v>29</v>
      </c>
      <c r="E7" s="7" t="s">
        <v>30</v>
      </c>
      <c r="F7" s="6">
        <f>Table13[[#This Row],[AMOUNT_BRK]]/Table13[[#This Row],[AMOUNT_CLASS]]</f>
        <v>0.0026080617873027534</v>
      </c>
      <c r="G7" s="6">
        <f>Table13[[#This Row],[ORDERS_BRK]]/Table13[[#This Row],[ORDERS_CLASS]]</f>
        <v>0.0009832841691248771</v>
      </c>
      <c r="H7" s="6">
        <f>Table13[[#This Row],[PASS_BRK]]/Table13[[#This Row],[ORDERS_BRK]]</f>
        <v>1</v>
      </c>
      <c r="I7" s="6">
        <f>Table13[[#This Row],[AGGR_BRK]]/Table13[[#This Row],[ORDERS_BRK]]</f>
        <v>0</v>
      </c>
      <c r="J7" s="15">
        <v>36301.30755</v>
      </c>
      <c r="K7" s="7">
        <v>13918883.25910509</v>
      </c>
      <c r="L7" s="7">
        <v>163288836.77576157</v>
      </c>
      <c r="M7" s="9">
        <v>1</v>
      </c>
      <c r="N7" s="9">
        <v>1017</v>
      </c>
      <c r="O7" s="9">
        <v>9161</v>
      </c>
      <c r="P7" s="9">
        <v>0</v>
      </c>
      <c r="Q7" s="9">
        <v>0</v>
      </c>
      <c r="R7" s="9">
        <v>0</v>
      </c>
      <c r="S7" s="9">
        <v>1</v>
      </c>
      <c r="T7" s="9">
        <v>1</v>
      </c>
      <c r="U7" s="9">
        <v>146</v>
      </c>
    </row>
    <row r="8" spans="1:21" ht="12.75">
      <c r="A8" s="7" t="s">
        <v>21</v>
      </c>
      <c r="B8" s="7" t="s">
        <v>22</v>
      </c>
      <c r="C8" s="7" t="s">
        <v>33</v>
      </c>
      <c r="D8" s="7" t="s">
        <v>23</v>
      </c>
      <c r="E8" s="7" t="s">
        <v>24</v>
      </c>
      <c r="F8" s="6">
        <f>Table13[[#This Row],[AMOUNT_BRK]]/Table13[[#This Row],[AMOUNT_CLASS]]</f>
        <v>0.6506300822174188</v>
      </c>
      <c r="G8" s="6">
        <f>Table13[[#This Row],[ORDERS_BRK]]/Table13[[#This Row],[ORDERS_CLASS]]</f>
        <v>0.7748344370860927</v>
      </c>
      <c r="H8" s="6">
        <f>Table13[[#This Row],[PASS_BRK]]/Table13[[#This Row],[ORDERS_BRK]]</f>
        <v>0</v>
      </c>
      <c r="I8" s="6">
        <f>Table13[[#This Row],[AGGR_BRK]]/Table13[[#This Row],[ORDERS_BRK]]</f>
        <v>0</v>
      </c>
      <c r="J8" s="15">
        <v>22527011.48737043</v>
      </c>
      <c r="K8" s="7">
        <v>34623378.32673814</v>
      </c>
      <c r="L8" s="7">
        <v>163288836.77576157</v>
      </c>
      <c r="M8" s="9">
        <v>3159</v>
      </c>
      <c r="N8" s="9">
        <v>4077</v>
      </c>
      <c r="O8" s="9">
        <v>9161</v>
      </c>
      <c r="P8" s="9">
        <v>0</v>
      </c>
      <c r="Q8" s="9">
        <v>0</v>
      </c>
      <c r="R8" s="9">
        <v>0</v>
      </c>
      <c r="S8" s="9">
        <v>0</v>
      </c>
      <c r="T8" s="9">
        <v>109</v>
      </c>
      <c r="U8" s="9">
        <v>146</v>
      </c>
    </row>
    <row r="9" spans="1:21" ht="12.75">
      <c r="A9" s="7" t="s">
        <v>21</v>
      </c>
      <c r="B9" s="7" t="s">
        <v>22</v>
      </c>
      <c r="C9" s="7" t="s">
        <v>33</v>
      </c>
      <c r="D9" s="7" t="s">
        <v>31</v>
      </c>
      <c r="E9" s="7" t="s">
        <v>32</v>
      </c>
      <c r="F9" s="6">
        <f>Table13[[#This Row],[AMOUNT_BRK]]/Table13[[#This Row],[AMOUNT_CLASS]]</f>
        <v>0.1013961702948223</v>
      </c>
      <c r="G9" s="6">
        <f>Table13[[#This Row],[ORDERS_BRK]]/Table13[[#This Row],[ORDERS_CLASS]]</f>
        <v>0.03016924208977189</v>
      </c>
      <c r="H9" s="6">
        <f>Table13[[#This Row],[PASS_BRK]]/Table13[[#This Row],[ORDERS_BRK]]</f>
        <v>0</v>
      </c>
      <c r="I9" s="6">
        <f>Table13[[#This Row],[AGGR_BRK]]/Table13[[#This Row],[ORDERS_BRK]]</f>
        <v>0</v>
      </c>
      <c r="J9" s="15">
        <v>3510677.9650000003</v>
      </c>
      <c r="K9" s="7">
        <v>34623378.32673814</v>
      </c>
      <c r="L9" s="7">
        <v>163288836.77576157</v>
      </c>
      <c r="M9" s="9">
        <v>123</v>
      </c>
      <c r="N9" s="9">
        <v>4077</v>
      </c>
      <c r="O9" s="9">
        <v>9161</v>
      </c>
      <c r="P9" s="9">
        <v>0</v>
      </c>
      <c r="Q9" s="9">
        <v>0</v>
      </c>
      <c r="R9" s="9">
        <v>0</v>
      </c>
      <c r="S9" s="9">
        <v>0</v>
      </c>
      <c r="T9" s="9">
        <v>109</v>
      </c>
      <c r="U9" s="9">
        <v>146</v>
      </c>
    </row>
    <row r="10" spans="1:21" ht="12.75">
      <c r="A10" s="7" t="s">
        <v>21</v>
      </c>
      <c r="B10" s="7" t="s">
        <v>22</v>
      </c>
      <c r="C10" s="7" t="s">
        <v>33</v>
      </c>
      <c r="D10" s="7" t="s">
        <v>26</v>
      </c>
      <c r="E10" s="7" t="s">
        <v>79</v>
      </c>
      <c r="F10" s="6">
        <f>Table13[[#This Row],[AMOUNT_BRK]]/Table13[[#This Row],[AMOUNT_CLASS]]</f>
        <v>0.09118133808175552</v>
      </c>
      <c r="G10" s="6">
        <f>Table13[[#This Row],[ORDERS_BRK]]/Table13[[#This Row],[ORDERS_CLASS]]</f>
        <v>0.08094186902133922</v>
      </c>
      <c r="H10" s="6">
        <f>Table13[[#This Row],[PASS_BRK]]/Table13[[#This Row],[ORDERS_BRK]]</f>
        <v>0</v>
      </c>
      <c r="I10" s="6">
        <f>Table13[[#This Row],[AGGR_BRK]]/Table13[[#This Row],[ORDERS_BRK]]</f>
        <v>0</v>
      </c>
      <c r="J10" s="15">
        <v>3157005.964742837</v>
      </c>
      <c r="K10" s="7">
        <v>34623378.32673814</v>
      </c>
      <c r="L10" s="7">
        <v>163288836.77576157</v>
      </c>
      <c r="M10" s="9">
        <v>330</v>
      </c>
      <c r="N10" s="9">
        <v>4077</v>
      </c>
      <c r="O10" s="9">
        <v>9161</v>
      </c>
      <c r="P10" s="9">
        <v>0</v>
      </c>
      <c r="Q10" s="9">
        <v>0</v>
      </c>
      <c r="R10" s="9">
        <v>0</v>
      </c>
      <c r="S10" s="9">
        <v>0</v>
      </c>
      <c r="T10" s="9">
        <v>109</v>
      </c>
      <c r="U10" s="9">
        <v>146</v>
      </c>
    </row>
    <row r="11" spans="1:21" ht="12.75">
      <c r="A11" s="7" t="s">
        <v>21</v>
      </c>
      <c r="B11" s="7" t="s">
        <v>22</v>
      </c>
      <c r="C11" s="7" t="s">
        <v>33</v>
      </c>
      <c r="D11" s="7" t="s">
        <v>27</v>
      </c>
      <c r="E11" s="7" t="s">
        <v>28</v>
      </c>
      <c r="F11" s="6">
        <f>Table13[[#This Row],[AMOUNT_BRK]]/Table13[[#This Row],[AMOUNT_CLASS]]</f>
        <v>0.05749330202160419</v>
      </c>
      <c r="G11" s="6">
        <f>Table13[[#This Row],[ORDERS_BRK]]/Table13[[#This Row],[ORDERS_CLASS]]</f>
        <v>0.021829776796664212</v>
      </c>
      <c r="H11" s="6">
        <f>Table13[[#This Row],[PASS_BRK]]/Table13[[#This Row],[ORDERS_BRK]]</f>
        <v>0</v>
      </c>
      <c r="I11" s="6">
        <f>Table13[[#This Row],[AGGR_BRK]]/Table13[[#This Row],[ORDERS_BRK]]</f>
        <v>0</v>
      </c>
      <c r="J11" s="15">
        <v>1990612.3471474205</v>
      </c>
      <c r="K11" s="7">
        <v>34623378.32673814</v>
      </c>
      <c r="L11" s="7">
        <v>163288836.77576157</v>
      </c>
      <c r="M11" s="9">
        <v>89</v>
      </c>
      <c r="N11" s="9">
        <v>4077</v>
      </c>
      <c r="O11" s="9">
        <v>9161</v>
      </c>
      <c r="P11" s="9">
        <v>0</v>
      </c>
      <c r="Q11" s="9">
        <v>0</v>
      </c>
      <c r="R11" s="9">
        <v>0</v>
      </c>
      <c r="S11" s="9">
        <v>0</v>
      </c>
      <c r="T11" s="9">
        <v>109</v>
      </c>
      <c r="U11" s="9">
        <v>146</v>
      </c>
    </row>
    <row r="12" spans="1:21" ht="12.75">
      <c r="A12" s="7" t="s">
        <v>21</v>
      </c>
      <c r="B12" s="7" t="s">
        <v>22</v>
      </c>
      <c r="C12" s="7" t="s">
        <v>33</v>
      </c>
      <c r="D12" s="7" t="s">
        <v>34</v>
      </c>
      <c r="E12" s="7" t="s">
        <v>35</v>
      </c>
      <c r="F12" s="6">
        <f>Table13[[#This Row],[AMOUNT_BRK]]/Table13[[#This Row],[AMOUNT_CLASS]]</f>
        <v>0.05195477428644869</v>
      </c>
      <c r="G12" s="6">
        <f>Table13[[#This Row],[ORDERS_BRK]]/Table13[[#This Row],[ORDERS_CLASS]]</f>
        <v>0.06426293843512386</v>
      </c>
      <c r="H12" s="6">
        <f>Table13[[#This Row],[PASS_BRK]]/Table13[[#This Row],[ORDERS_BRK]]</f>
        <v>0</v>
      </c>
      <c r="I12" s="6">
        <f>Table13[[#This Row],[AGGR_BRK]]/Table13[[#This Row],[ORDERS_BRK]]</f>
        <v>0</v>
      </c>
      <c r="J12" s="15">
        <v>1798849.8059999999</v>
      </c>
      <c r="K12" s="7">
        <v>34623378.32673814</v>
      </c>
      <c r="L12" s="7">
        <v>163288836.77576157</v>
      </c>
      <c r="M12" s="9">
        <v>262</v>
      </c>
      <c r="N12" s="9">
        <v>4077</v>
      </c>
      <c r="O12" s="9">
        <v>9161</v>
      </c>
      <c r="P12" s="9">
        <v>0</v>
      </c>
      <c r="Q12" s="9">
        <v>0</v>
      </c>
      <c r="R12" s="9">
        <v>0</v>
      </c>
      <c r="S12" s="9">
        <v>0</v>
      </c>
      <c r="T12" s="9">
        <v>109</v>
      </c>
      <c r="U12" s="9">
        <v>146</v>
      </c>
    </row>
    <row r="13" spans="1:21" ht="12.75">
      <c r="A13" s="7" t="s">
        <v>21</v>
      </c>
      <c r="B13" s="7" t="s">
        <v>22</v>
      </c>
      <c r="C13" s="7" t="s">
        <v>33</v>
      </c>
      <c r="D13" s="7" t="s">
        <v>29</v>
      </c>
      <c r="E13" s="7" t="s">
        <v>30</v>
      </c>
      <c r="F13" s="6">
        <f>Table13[[#This Row],[AMOUNT_BRK]]/Table13[[#This Row],[AMOUNT_CLASS]]</f>
        <v>0.042845420033341824</v>
      </c>
      <c r="G13" s="6">
        <f>Table13[[#This Row],[ORDERS_BRK]]/Table13[[#This Row],[ORDERS_CLASS]]</f>
        <v>0.02452783909737552</v>
      </c>
      <c r="H13" s="6">
        <f>Table13[[#This Row],[PASS_BRK]]/Table13[[#This Row],[ORDERS_BRK]]</f>
        <v>0.97</v>
      </c>
      <c r="I13" s="6">
        <f>Table13[[#This Row],[AGGR_BRK]]/Table13[[#This Row],[ORDERS_BRK]]</f>
        <v>0</v>
      </c>
      <c r="J13" s="15">
        <v>1483453.1873823996</v>
      </c>
      <c r="K13" s="7">
        <v>34623378.32673814</v>
      </c>
      <c r="L13" s="7">
        <v>163288836.77576157</v>
      </c>
      <c r="M13" s="9">
        <v>100</v>
      </c>
      <c r="N13" s="9">
        <v>4077</v>
      </c>
      <c r="O13" s="9">
        <v>9161</v>
      </c>
      <c r="P13" s="9">
        <v>0</v>
      </c>
      <c r="Q13" s="9">
        <v>0</v>
      </c>
      <c r="R13" s="9">
        <v>0</v>
      </c>
      <c r="S13" s="9">
        <v>97</v>
      </c>
      <c r="T13" s="9">
        <v>109</v>
      </c>
      <c r="U13" s="9">
        <v>146</v>
      </c>
    </row>
    <row r="14" spans="1:21" ht="12.75">
      <c r="A14" s="7" t="s">
        <v>21</v>
      </c>
      <c r="B14" s="7" t="s">
        <v>22</v>
      </c>
      <c r="C14" s="7" t="s">
        <v>33</v>
      </c>
      <c r="D14" s="7" t="s">
        <v>36</v>
      </c>
      <c r="E14" s="7"/>
      <c r="F14" s="6">
        <f>Table13[[#This Row],[AMOUNT_BRK]]/Table13[[#This Row],[AMOUNT_CLASS]]</f>
        <v>0.0044989130646072</v>
      </c>
      <c r="G14" s="6">
        <f>Table13[[#This Row],[ORDERS_BRK]]/Table13[[#This Row],[ORDERS_CLASS]]</f>
        <v>0.003433897473632573</v>
      </c>
      <c r="H14" s="6">
        <f>Table13[[#This Row],[PASS_BRK]]/Table13[[#This Row],[ORDERS_BRK]]</f>
        <v>0.8571428571428571</v>
      </c>
      <c r="I14" s="6">
        <f>Table13[[#This Row],[AGGR_BRK]]/Table13[[#This Row],[ORDERS_BRK]]</f>
        <v>0</v>
      </c>
      <c r="J14" s="15">
        <v>155767.569095</v>
      </c>
      <c r="K14" s="7">
        <v>34623378.32673814</v>
      </c>
      <c r="L14" s="7">
        <v>163288836.77576157</v>
      </c>
      <c r="M14" s="9">
        <v>14</v>
      </c>
      <c r="N14" s="9">
        <v>4077</v>
      </c>
      <c r="O14" s="9">
        <v>9161</v>
      </c>
      <c r="P14" s="9">
        <v>0</v>
      </c>
      <c r="Q14" s="9">
        <v>0</v>
      </c>
      <c r="R14" s="9">
        <v>0</v>
      </c>
      <c r="S14" s="9">
        <v>12</v>
      </c>
      <c r="T14" s="9">
        <v>109</v>
      </c>
      <c r="U14" s="9">
        <v>146</v>
      </c>
    </row>
    <row r="15" spans="1:21" ht="12.75">
      <c r="A15" s="7" t="s">
        <v>21</v>
      </c>
      <c r="B15" s="7" t="s">
        <v>37</v>
      </c>
      <c r="C15" s="7" t="s">
        <v>25</v>
      </c>
      <c r="D15" s="7" t="s">
        <v>27</v>
      </c>
      <c r="E15" s="7" t="s">
        <v>28</v>
      </c>
      <c r="F15" s="6">
        <f>Table13[[#This Row],[AMOUNT_BRK]]/Table13[[#This Row],[AMOUNT_CLASS]]</f>
        <v>0.9848320809717513</v>
      </c>
      <c r="G15" s="6">
        <f>Table13[[#This Row],[ORDERS_BRK]]/Table13[[#This Row],[ORDERS_CLASS]]</f>
        <v>0.9836448598130841</v>
      </c>
      <c r="H15" s="6">
        <f>Table13[[#This Row],[PASS_BRK]]/Table13[[#This Row],[ORDERS_BRK]]</f>
        <v>0</v>
      </c>
      <c r="I15" s="6">
        <f>Table13[[#This Row],[AGGR_BRK]]/Table13[[#This Row],[ORDERS_BRK]]</f>
        <v>0</v>
      </c>
      <c r="J15" s="15">
        <v>15222714.57181855</v>
      </c>
      <c r="K15" s="7">
        <v>15457167.63897255</v>
      </c>
      <c r="L15" s="7">
        <v>163288836.77576157</v>
      </c>
      <c r="M15" s="9">
        <v>842</v>
      </c>
      <c r="N15" s="9">
        <v>856</v>
      </c>
      <c r="O15" s="9">
        <v>9161</v>
      </c>
      <c r="P15" s="9">
        <v>0</v>
      </c>
      <c r="Q15" s="9">
        <v>0</v>
      </c>
      <c r="R15" s="9">
        <v>0</v>
      </c>
      <c r="S15" s="9">
        <v>0</v>
      </c>
      <c r="T15" s="9">
        <v>6</v>
      </c>
      <c r="U15" s="9">
        <v>146</v>
      </c>
    </row>
    <row r="16" spans="1:21" ht="12.75">
      <c r="A16" s="7" t="s">
        <v>21</v>
      </c>
      <c r="B16" s="7" t="s">
        <v>37</v>
      </c>
      <c r="C16" s="7" t="s">
        <v>25</v>
      </c>
      <c r="D16" s="7" t="s">
        <v>23</v>
      </c>
      <c r="E16" s="7" t="s">
        <v>24</v>
      </c>
      <c r="F16" s="6">
        <f>Table13[[#This Row],[AMOUNT_BRK]]/Table13[[#This Row],[AMOUNT_CLASS]]</f>
        <v>0.008542962273829455</v>
      </c>
      <c r="G16" s="6">
        <f>Table13[[#This Row],[ORDERS_BRK]]/Table13[[#This Row],[ORDERS_CLASS]]</f>
        <v>0.007009345794392523</v>
      </c>
      <c r="H16" s="6">
        <f>Table13[[#This Row],[PASS_BRK]]/Table13[[#This Row],[ORDERS_BRK]]</f>
        <v>0</v>
      </c>
      <c r="I16" s="6">
        <f>Table13[[#This Row],[AGGR_BRK]]/Table13[[#This Row],[ORDERS_BRK]]</f>
        <v>0</v>
      </c>
      <c r="J16" s="15">
        <v>132050</v>
      </c>
      <c r="K16" s="7">
        <v>15457167.63897255</v>
      </c>
      <c r="L16" s="7">
        <v>163288836.77576157</v>
      </c>
      <c r="M16" s="9">
        <v>6</v>
      </c>
      <c r="N16" s="9">
        <v>856</v>
      </c>
      <c r="O16" s="9">
        <v>9161</v>
      </c>
      <c r="P16" s="9">
        <v>0</v>
      </c>
      <c r="Q16" s="9">
        <v>0</v>
      </c>
      <c r="R16" s="9">
        <v>0</v>
      </c>
      <c r="S16" s="9">
        <v>0</v>
      </c>
      <c r="T16" s="9">
        <v>6</v>
      </c>
      <c r="U16" s="9">
        <v>146</v>
      </c>
    </row>
    <row r="17" spans="1:21" ht="12.75">
      <c r="A17" s="7" t="s">
        <v>21</v>
      </c>
      <c r="B17" s="7" t="s">
        <v>37</v>
      </c>
      <c r="C17" s="7" t="s">
        <v>25</v>
      </c>
      <c r="D17" s="7" t="s">
        <v>26</v>
      </c>
      <c r="E17" s="7" t="s">
        <v>79</v>
      </c>
      <c r="F17" s="6">
        <f>Table13[[#This Row],[AMOUNT_BRK]]/Table13[[#This Row],[AMOUNT_CLASS]]</f>
        <v>0.004179290896549661</v>
      </c>
      <c r="G17" s="6">
        <f>Table13[[#This Row],[ORDERS_BRK]]/Table13[[#This Row],[ORDERS_CLASS]]</f>
        <v>0.002336448598130841</v>
      </c>
      <c r="H17" s="6">
        <f>Table13[[#This Row],[PASS_BRK]]/Table13[[#This Row],[ORDERS_BRK]]</f>
        <v>0</v>
      </c>
      <c r="I17" s="6">
        <f>Table13[[#This Row],[AGGR_BRK]]/Table13[[#This Row],[ORDERS_BRK]]</f>
        <v>0</v>
      </c>
      <c r="J17" s="15">
        <v>64600</v>
      </c>
      <c r="K17" s="7">
        <v>15457167.63897255</v>
      </c>
      <c r="L17" s="7">
        <v>163288836.77576157</v>
      </c>
      <c r="M17" s="9">
        <v>2</v>
      </c>
      <c r="N17" s="9">
        <v>856</v>
      </c>
      <c r="O17" s="9">
        <v>9161</v>
      </c>
      <c r="P17" s="9">
        <v>0</v>
      </c>
      <c r="Q17" s="9">
        <v>0</v>
      </c>
      <c r="R17" s="9">
        <v>0</v>
      </c>
      <c r="S17" s="9">
        <v>0</v>
      </c>
      <c r="T17" s="9">
        <v>6</v>
      </c>
      <c r="U17" s="9">
        <v>146</v>
      </c>
    </row>
    <row r="18" spans="1:21" ht="12.75">
      <c r="A18" s="7" t="s">
        <v>21</v>
      </c>
      <c r="B18" s="7" t="s">
        <v>37</v>
      </c>
      <c r="C18" s="7" t="s">
        <v>25</v>
      </c>
      <c r="D18" s="7" t="s">
        <v>36</v>
      </c>
      <c r="E18" s="7"/>
      <c r="F18" s="6">
        <f>Table13[[#This Row],[AMOUNT_BRK]]/Table13[[#This Row],[AMOUNT_CLASS]]</f>
        <v>0.0024456658578694696</v>
      </c>
      <c r="G18" s="6">
        <f>Table13[[#This Row],[ORDERS_BRK]]/Table13[[#This Row],[ORDERS_CLASS]]</f>
        <v>0.007009345794392523</v>
      </c>
      <c r="H18" s="6">
        <f>Table13[[#This Row],[PASS_BRK]]/Table13[[#This Row],[ORDERS_BRK]]</f>
        <v>1</v>
      </c>
      <c r="I18" s="6">
        <f>Table13[[#This Row],[AGGR_BRK]]/Table13[[#This Row],[ORDERS_BRK]]</f>
        <v>0</v>
      </c>
      <c r="J18" s="15">
        <v>37803.067154000004</v>
      </c>
      <c r="K18" s="7">
        <v>15457167.63897255</v>
      </c>
      <c r="L18" s="7">
        <v>163288836.77576157</v>
      </c>
      <c r="M18" s="9">
        <v>6</v>
      </c>
      <c r="N18" s="9">
        <v>856</v>
      </c>
      <c r="O18" s="9">
        <v>9161</v>
      </c>
      <c r="P18" s="9">
        <v>0</v>
      </c>
      <c r="Q18" s="9">
        <v>0</v>
      </c>
      <c r="R18" s="9">
        <v>0</v>
      </c>
      <c r="S18" s="9">
        <v>6</v>
      </c>
      <c r="T18" s="9">
        <v>6</v>
      </c>
      <c r="U18" s="9">
        <v>146</v>
      </c>
    </row>
    <row r="19" spans="1:21" ht="12.75">
      <c r="A19" s="7" t="s">
        <v>21</v>
      </c>
      <c r="B19" s="7" t="s">
        <v>37</v>
      </c>
      <c r="C19" s="7" t="s">
        <v>33</v>
      </c>
      <c r="D19" s="7" t="s">
        <v>27</v>
      </c>
      <c r="E19" s="7" t="s">
        <v>28</v>
      </c>
      <c r="F19" s="6">
        <f>Table13[[#This Row],[AMOUNT_BRK]]/Table13[[#This Row],[AMOUNT_CLASS]]</f>
        <v>0.7506178434991057</v>
      </c>
      <c r="G19" s="6">
        <f>Table13[[#This Row],[ORDERS_BRK]]/Table13[[#This Row],[ORDERS_CLASS]]</f>
        <v>0.5422932330827067</v>
      </c>
      <c r="H19" s="6">
        <f>Table13[[#This Row],[PASS_BRK]]/Table13[[#This Row],[ORDERS_BRK]]</f>
        <v>0</v>
      </c>
      <c r="I19" s="6">
        <f>Table13[[#This Row],[AGGR_BRK]]/Table13[[#This Row],[ORDERS_BRK]]</f>
        <v>0</v>
      </c>
      <c r="J19" s="15">
        <v>14502823.740004316</v>
      </c>
      <c r="K19" s="7">
        <v>19321181.697996225</v>
      </c>
      <c r="L19" s="7">
        <v>163288836.77576157</v>
      </c>
      <c r="M19" s="9">
        <v>1154</v>
      </c>
      <c r="N19" s="9">
        <v>2128</v>
      </c>
      <c r="O19" s="9">
        <v>9161</v>
      </c>
      <c r="P19" s="9">
        <v>0</v>
      </c>
      <c r="Q19" s="9">
        <v>0</v>
      </c>
      <c r="R19" s="9">
        <v>0</v>
      </c>
      <c r="S19" s="9">
        <v>0</v>
      </c>
      <c r="T19" s="9">
        <v>9</v>
      </c>
      <c r="U19" s="9">
        <v>146</v>
      </c>
    </row>
    <row r="20" spans="1:21" ht="12.75">
      <c r="A20" s="7" t="s">
        <v>21</v>
      </c>
      <c r="B20" s="7" t="s">
        <v>37</v>
      </c>
      <c r="C20" s="7" t="s">
        <v>33</v>
      </c>
      <c r="D20" s="7" t="s">
        <v>26</v>
      </c>
      <c r="E20" s="7" t="s">
        <v>79</v>
      </c>
      <c r="F20" s="6">
        <f>Table13[[#This Row],[AMOUNT_BRK]]/Table13[[#This Row],[AMOUNT_CLASS]]</f>
        <v>0.19554890063436595</v>
      </c>
      <c r="G20" s="6">
        <f>Table13[[#This Row],[ORDERS_BRK]]/Table13[[#This Row],[ORDERS_CLASS]]</f>
        <v>0.3190789473684211</v>
      </c>
      <c r="H20" s="6">
        <f>Table13[[#This Row],[PASS_BRK]]/Table13[[#This Row],[ORDERS_BRK]]</f>
        <v>0</v>
      </c>
      <c r="I20" s="6">
        <f>Table13[[#This Row],[AGGR_BRK]]/Table13[[#This Row],[ORDERS_BRK]]</f>
        <v>0</v>
      </c>
      <c r="J20" s="15">
        <v>3778235.839999994</v>
      </c>
      <c r="K20" s="7">
        <v>19321181.697996225</v>
      </c>
      <c r="L20" s="7">
        <v>163288836.77576157</v>
      </c>
      <c r="M20" s="9">
        <v>679</v>
      </c>
      <c r="N20" s="9">
        <v>2128</v>
      </c>
      <c r="O20" s="9">
        <v>9161</v>
      </c>
      <c r="P20" s="9">
        <v>0</v>
      </c>
      <c r="Q20" s="9">
        <v>0</v>
      </c>
      <c r="R20" s="9">
        <v>0</v>
      </c>
      <c r="S20" s="9">
        <v>0</v>
      </c>
      <c r="T20" s="9">
        <v>9</v>
      </c>
      <c r="U20" s="9">
        <v>146</v>
      </c>
    </row>
    <row r="21" spans="1:21" ht="12.75">
      <c r="A21" s="7" t="s">
        <v>21</v>
      </c>
      <c r="B21" s="7" t="s">
        <v>37</v>
      </c>
      <c r="C21" s="7" t="s">
        <v>33</v>
      </c>
      <c r="D21" s="7" t="s">
        <v>31</v>
      </c>
      <c r="E21" s="7" t="s">
        <v>32</v>
      </c>
      <c r="F21" s="6">
        <f>Table13[[#This Row],[AMOUNT_BRK]]/Table13[[#This Row],[AMOUNT_CLASS]]</f>
        <v>0.03843724631382251</v>
      </c>
      <c r="G21" s="6">
        <f>Table13[[#This Row],[ORDERS_BRK]]/Table13[[#This Row],[ORDERS_CLASS]]</f>
        <v>0.1174812030075188</v>
      </c>
      <c r="H21" s="6">
        <f>Table13[[#This Row],[PASS_BRK]]/Table13[[#This Row],[ORDERS_BRK]]</f>
        <v>0</v>
      </c>
      <c r="I21" s="6">
        <f>Table13[[#This Row],[AGGR_BRK]]/Table13[[#This Row],[ORDERS_BRK]]</f>
        <v>0</v>
      </c>
      <c r="J21" s="15">
        <v>742653.0200000004</v>
      </c>
      <c r="K21" s="7">
        <v>19321181.697996225</v>
      </c>
      <c r="L21" s="7">
        <v>163288836.77576157</v>
      </c>
      <c r="M21" s="9">
        <v>250</v>
      </c>
      <c r="N21" s="9">
        <v>2128</v>
      </c>
      <c r="O21" s="9">
        <v>9161</v>
      </c>
      <c r="P21" s="9">
        <v>0</v>
      </c>
      <c r="Q21" s="9">
        <v>0</v>
      </c>
      <c r="R21" s="9">
        <v>0</v>
      </c>
      <c r="S21" s="9">
        <v>0</v>
      </c>
      <c r="T21" s="9">
        <v>9</v>
      </c>
      <c r="U21" s="9">
        <v>146</v>
      </c>
    </row>
    <row r="22" spans="1:21" ht="12.75">
      <c r="A22" s="7" t="s">
        <v>21</v>
      </c>
      <c r="B22" s="7" t="s">
        <v>37</v>
      </c>
      <c r="C22" s="7" t="s">
        <v>33</v>
      </c>
      <c r="D22" s="7" t="s">
        <v>23</v>
      </c>
      <c r="E22" s="7" t="s">
        <v>24</v>
      </c>
      <c r="F22" s="6">
        <f>Table13[[#This Row],[AMOUNT_BRK]]/Table13[[#This Row],[AMOUNT_CLASS]]</f>
        <v>0.007396185814805536</v>
      </c>
      <c r="G22" s="6">
        <f>Table13[[#This Row],[ORDERS_BRK]]/Table13[[#This Row],[ORDERS_CLASS]]</f>
        <v>0.006578947368421052</v>
      </c>
      <c r="H22" s="6">
        <f>Table13[[#This Row],[PASS_BRK]]/Table13[[#This Row],[ORDERS_BRK]]</f>
        <v>0</v>
      </c>
      <c r="I22" s="6">
        <f>Table13[[#This Row],[AGGR_BRK]]/Table13[[#This Row],[ORDERS_BRK]]</f>
        <v>0</v>
      </c>
      <c r="J22" s="15">
        <v>142903.05000000002</v>
      </c>
      <c r="K22" s="7">
        <v>19321181.697996225</v>
      </c>
      <c r="L22" s="7">
        <v>163288836.77576157</v>
      </c>
      <c r="M22" s="9">
        <v>14</v>
      </c>
      <c r="N22" s="9">
        <v>2128</v>
      </c>
      <c r="O22" s="9">
        <v>9161</v>
      </c>
      <c r="P22" s="9">
        <v>0</v>
      </c>
      <c r="Q22" s="9">
        <v>0</v>
      </c>
      <c r="R22" s="9">
        <v>0</v>
      </c>
      <c r="S22" s="9">
        <v>0</v>
      </c>
      <c r="T22" s="9">
        <v>9</v>
      </c>
      <c r="U22" s="9">
        <v>146</v>
      </c>
    </row>
    <row r="23" spans="1:21" ht="12.75">
      <c r="A23" s="7" t="s">
        <v>21</v>
      </c>
      <c r="B23" s="7" t="s">
        <v>37</v>
      </c>
      <c r="C23" s="7" t="s">
        <v>33</v>
      </c>
      <c r="D23" s="7" t="s">
        <v>34</v>
      </c>
      <c r="E23" s="7" t="s">
        <v>35</v>
      </c>
      <c r="F23" s="6">
        <f>Table13[[#This Row],[AMOUNT_BRK]]/Table13[[#This Row],[AMOUNT_CLASS]]</f>
        <v>0.0033569996397646144</v>
      </c>
      <c r="G23" s="6">
        <f>Table13[[#This Row],[ORDERS_BRK]]/Table13[[#This Row],[ORDERS_CLASS]]</f>
        <v>0.010338345864661654</v>
      </c>
      <c r="H23" s="6">
        <f>Table13[[#This Row],[PASS_BRK]]/Table13[[#This Row],[ORDERS_BRK]]</f>
        <v>0</v>
      </c>
      <c r="I23" s="6">
        <f>Table13[[#This Row],[AGGR_BRK]]/Table13[[#This Row],[ORDERS_BRK]]</f>
        <v>0</v>
      </c>
      <c r="J23" s="15">
        <v>64861.19999999999</v>
      </c>
      <c r="K23" s="7">
        <v>19321181.697996225</v>
      </c>
      <c r="L23" s="7">
        <v>163288836.77576157</v>
      </c>
      <c r="M23" s="9">
        <v>22</v>
      </c>
      <c r="N23" s="9">
        <v>2128</v>
      </c>
      <c r="O23" s="9">
        <v>9161</v>
      </c>
      <c r="P23" s="9">
        <v>0</v>
      </c>
      <c r="Q23" s="9">
        <v>0</v>
      </c>
      <c r="R23" s="9">
        <v>0</v>
      </c>
      <c r="S23" s="9">
        <v>0</v>
      </c>
      <c r="T23" s="9">
        <v>9</v>
      </c>
      <c r="U23" s="9">
        <v>146</v>
      </c>
    </row>
    <row r="24" spans="1:21" ht="12.75">
      <c r="A24" s="7" t="s">
        <v>21</v>
      </c>
      <c r="B24" s="7" t="s">
        <v>37</v>
      </c>
      <c r="C24" s="7" t="s">
        <v>33</v>
      </c>
      <c r="D24" s="7" t="s">
        <v>29</v>
      </c>
      <c r="E24" s="7" t="s">
        <v>30</v>
      </c>
      <c r="F24" s="6">
        <f>Table13[[#This Row],[AMOUNT_BRK]]/Table13[[#This Row],[AMOUNT_CLASS]]</f>
        <v>0.0031660861146626516</v>
      </c>
      <c r="G24" s="6">
        <f>Table13[[#This Row],[ORDERS_BRK]]/Table13[[#This Row],[ORDERS_CLASS]]</f>
        <v>0.002819548872180451</v>
      </c>
      <c r="H24" s="6">
        <f>Table13[[#This Row],[PASS_BRK]]/Table13[[#This Row],[ORDERS_BRK]]</f>
        <v>1</v>
      </c>
      <c r="I24" s="6">
        <f>Table13[[#This Row],[AGGR_BRK]]/Table13[[#This Row],[ORDERS_BRK]]</f>
        <v>0</v>
      </c>
      <c r="J24" s="15">
        <v>61172.5250929</v>
      </c>
      <c r="K24" s="7">
        <v>19321181.697996225</v>
      </c>
      <c r="L24" s="7">
        <v>163288836.77576157</v>
      </c>
      <c r="M24" s="9">
        <v>6</v>
      </c>
      <c r="N24" s="9">
        <v>2128</v>
      </c>
      <c r="O24" s="9">
        <v>9161</v>
      </c>
      <c r="P24" s="9">
        <v>0</v>
      </c>
      <c r="Q24" s="9">
        <v>0</v>
      </c>
      <c r="R24" s="9">
        <v>0</v>
      </c>
      <c r="S24" s="9">
        <v>6</v>
      </c>
      <c r="T24" s="9">
        <v>9</v>
      </c>
      <c r="U24" s="9">
        <v>146</v>
      </c>
    </row>
    <row r="25" spans="1:21" ht="12.75">
      <c r="A25" s="7" t="s">
        <v>21</v>
      </c>
      <c r="B25" s="7" t="s">
        <v>37</v>
      </c>
      <c r="C25" s="7" t="s">
        <v>33</v>
      </c>
      <c r="D25" s="7" t="s">
        <v>36</v>
      </c>
      <c r="E25" s="7"/>
      <c r="F25" s="6">
        <f>Table13[[#This Row],[AMOUNT_BRK]]/Table13[[#This Row],[AMOUNT_CLASS]]</f>
        <v>0.0014767379834722558</v>
      </c>
      <c r="G25" s="6">
        <f>Table13[[#This Row],[ORDERS_BRK]]/Table13[[#This Row],[ORDERS_CLASS]]</f>
        <v>0.0014097744360902255</v>
      </c>
      <c r="H25" s="6">
        <f>Table13[[#This Row],[PASS_BRK]]/Table13[[#This Row],[ORDERS_BRK]]</f>
        <v>1</v>
      </c>
      <c r="I25" s="6">
        <f>Table13[[#This Row],[AGGR_BRK]]/Table13[[#This Row],[ORDERS_BRK]]</f>
        <v>0</v>
      </c>
      <c r="J25" s="15">
        <v>28532.322899</v>
      </c>
      <c r="K25" s="7">
        <v>19321181.697996225</v>
      </c>
      <c r="L25" s="7">
        <v>163288836.77576157</v>
      </c>
      <c r="M25" s="9">
        <v>3</v>
      </c>
      <c r="N25" s="9">
        <v>2128</v>
      </c>
      <c r="O25" s="9">
        <v>9161</v>
      </c>
      <c r="P25" s="9">
        <v>0</v>
      </c>
      <c r="Q25" s="9">
        <v>0</v>
      </c>
      <c r="R25" s="9">
        <v>0</v>
      </c>
      <c r="S25" s="9">
        <v>3</v>
      </c>
      <c r="T25" s="9">
        <v>9</v>
      </c>
      <c r="U25" s="9">
        <v>146</v>
      </c>
    </row>
    <row r="26" spans="1:21" ht="12.75">
      <c r="A26" s="7" t="s">
        <v>21</v>
      </c>
      <c r="B26" s="7" t="s">
        <v>38</v>
      </c>
      <c r="C26" s="7" t="s">
        <v>25</v>
      </c>
      <c r="D26" s="7" t="s">
        <v>27</v>
      </c>
      <c r="E26" s="7" t="s">
        <v>28</v>
      </c>
      <c r="F26" s="6">
        <f>Table13[[#This Row],[AMOUNT_BRK]]/Table13[[#This Row],[AMOUNT_CLASS]]</f>
        <v>0.8086200937306767</v>
      </c>
      <c r="G26" s="6">
        <f>Table13[[#This Row],[ORDERS_BRK]]/Table13[[#This Row],[ORDERS_CLASS]]</f>
        <v>0.9714285714285714</v>
      </c>
      <c r="H26" s="6">
        <f>Table13[[#This Row],[PASS_BRK]]/Table13[[#This Row],[ORDERS_BRK]]</f>
        <v>0</v>
      </c>
      <c r="I26" s="6">
        <f>Table13[[#This Row],[AGGR_BRK]]/Table13[[#This Row],[ORDERS_BRK]]</f>
        <v>0</v>
      </c>
      <c r="J26" s="15">
        <v>1050249.9124024499</v>
      </c>
      <c r="K26" s="7">
        <v>1298817.47998245</v>
      </c>
      <c r="L26" s="7">
        <v>163288836.77576157</v>
      </c>
      <c r="M26" s="9">
        <v>68</v>
      </c>
      <c r="N26" s="9">
        <v>70</v>
      </c>
      <c r="O26" s="9">
        <v>9161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146</v>
      </c>
    </row>
    <row r="27" spans="1:21" ht="12.75">
      <c r="A27" s="7" t="s">
        <v>21</v>
      </c>
      <c r="B27" s="7" t="s">
        <v>38</v>
      </c>
      <c r="C27" s="7" t="s">
        <v>25</v>
      </c>
      <c r="D27" s="7" t="s">
        <v>26</v>
      </c>
      <c r="E27" s="7" t="s">
        <v>79</v>
      </c>
      <c r="F27" s="6">
        <f>Table13[[#This Row],[AMOUNT_BRK]]/Table13[[#This Row],[AMOUNT_CLASS]]</f>
        <v>0.19137990626932333</v>
      </c>
      <c r="G27" s="6">
        <f>Table13[[#This Row],[ORDERS_BRK]]/Table13[[#This Row],[ORDERS_CLASS]]</f>
        <v>0.02857142857142857</v>
      </c>
      <c r="H27" s="6">
        <f>Table13[[#This Row],[PASS_BRK]]/Table13[[#This Row],[ORDERS_BRK]]</f>
        <v>0</v>
      </c>
      <c r="I27" s="6">
        <f>Table13[[#This Row],[AGGR_BRK]]/Table13[[#This Row],[ORDERS_BRK]]</f>
        <v>0</v>
      </c>
      <c r="J27" s="15">
        <v>248567.56758</v>
      </c>
      <c r="K27" s="7">
        <v>1298817.47998245</v>
      </c>
      <c r="L27" s="7">
        <v>163288836.77576157</v>
      </c>
      <c r="M27" s="9">
        <v>2</v>
      </c>
      <c r="N27" s="9">
        <v>70</v>
      </c>
      <c r="O27" s="9">
        <v>9161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146</v>
      </c>
    </row>
    <row r="28" spans="1:21" ht="12.75">
      <c r="A28" s="7" t="s">
        <v>21</v>
      </c>
      <c r="B28" s="7" t="s">
        <v>38</v>
      </c>
      <c r="C28" s="7" t="s">
        <v>33</v>
      </c>
      <c r="D28" s="7" t="s">
        <v>27</v>
      </c>
      <c r="E28" s="7" t="s">
        <v>28</v>
      </c>
      <c r="F28" s="6">
        <f>Table13[[#This Row],[AMOUNT_BRK]]/Table13[[#This Row],[AMOUNT_CLASS]]</f>
        <v>0.8235274712160725</v>
      </c>
      <c r="G28" s="6">
        <f>Table13[[#This Row],[ORDERS_BRK]]/Table13[[#This Row],[ORDERS_CLASS]]</f>
        <v>0.8805970149253731</v>
      </c>
      <c r="H28" s="6">
        <f>Table13[[#This Row],[PASS_BRK]]/Table13[[#This Row],[ORDERS_BRK]]</f>
        <v>0</v>
      </c>
      <c r="I28" s="6">
        <f>Table13[[#This Row],[AGGR_BRK]]/Table13[[#This Row],[ORDERS_BRK]]</f>
        <v>0</v>
      </c>
      <c r="J28" s="15">
        <v>1297104.3224617604</v>
      </c>
      <c r="K28" s="7">
        <v>1575058.96014176</v>
      </c>
      <c r="L28" s="7">
        <v>163288836.77576157</v>
      </c>
      <c r="M28" s="9">
        <v>59</v>
      </c>
      <c r="N28" s="9">
        <v>67</v>
      </c>
      <c r="O28" s="9">
        <v>9161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146</v>
      </c>
    </row>
    <row r="29" spans="1:21" ht="12.75">
      <c r="A29" s="7" t="s">
        <v>21</v>
      </c>
      <c r="B29" s="7" t="s">
        <v>38</v>
      </c>
      <c r="C29" s="7" t="s">
        <v>33</v>
      </c>
      <c r="D29" s="7" t="s">
        <v>26</v>
      </c>
      <c r="E29" s="7" t="s">
        <v>79</v>
      </c>
      <c r="F29" s="6">
        <f>Table13[[#This Row],[AMOUNT_BRK]]/Table13[[#This Row],[AMOUNT_CLASS]]</f>
        <v>0.1764725287839277</v>
      </c>
      <c r="G29" s="6">
        <f>Table13[[#This Row],[ORDERS_BRK]]/Table13[[#This Row],[ORDERS_CLASS]]</f>
        <v>0.11940298507462686</v>
      </c>
      <c r="H29" s="6">
        <f>Table13[[#This Row],[PASS_BRK]]/Table13[[#This Row],[ORDERS_BRK]]</f>
        <v>0</v>
      </c>
      <c r="I29" s="6">
        <f>Table13[[#This Row],[AGGR_BRK]]/Table13[[#This Row],[ORDERS_BRK]]</f>
        <v>0</v>
      </c>
      <c r="J29" s="15">
        <v>277954.63768</v>
      </c>
      <c r="K29" s="7">
        <v>1575058.96014176</v>
      </c>
      <c r="L29" s="7">
        <v>163288836.77576157</v>
      </c>
      <c r="M29" s="9">
        <v>8</v>
      </c>
      <c r="N29" s="9">
        <v>67</v>
      </c>
      <c r="O29" s="9">
        <v>9161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146</v>
      </c>
    </row>
    <row r="30" spans="1:21" ht="12.75">
      <c r="A30" s="7" t="s">
        <v>39</v>
      </c>
      <c r="B30" s="7"/>
      <c r="C30" s="7" t="s">
        <v>25</v>
      </c>
      <c r="D30" s="7" t="s">
        <v>42</v>
      </c>
      <c r="E30" s="7" t="s">
        <v>43</v>
      </c>
      <c r="F30" s="6">
        <f>Table13[[#This Row],[AMOUNT_BRK]]/Table13[[#This Row],[AMOUNT_CLASS]]</f>
        <v>0.48963794550038775</v>
      </c>
      <c r="G30" s="6">
        <f>Table13[[#This Row],[ORDERS_BRK]]/Table13[[#This Row],[ORDERS_CLASS]]</f>
        <v>0.11594202898550725</v>
      </c>
      <c r="H30" s="6">
        <f>Table13[[#This Row],[PASS_BRK]]/Table13[[#This Row],[ORDERS_BRK]]</f>
        <v>0</v>
      </c>
      <c r="I30" s="6">
        <f>Table13[[#This Row],[AGGR_BRK]]/Table13[[#This Row],[ORDERS_BRK]]</f>
        <v>0</v>
      </c>
      <c r="J30" s="15">
        <v>9847257.87</v>
      </c>
      <c r="K30" s="7">
        <v>20111304.608829997</v>
      </c>
      <c r="L30" s="7">
        <v>163288836.77576157</v>
      </c>
      <c r="M30" s="9">
        <v>8</v>
      </c>
      <c r="N30" s="9">
        <v>69</v>
      </c>
      <c r="O30" s="9">
        <v>9161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146</v>
      </c>
    </row>
    <row r="31" spans="1:21" ht="12.75">
      <c r="A31" s="7" t="s">
        <v>39</v>
      </c>
      <c r="B31" s="7"/>
      <c r="C31" s="7" t="s">
        <v>25</v>
      </c>
      <c r="D31" s="7" t="s">
        <v>44</v>
      </c>
      <c r="E31" s="7" t="s">
        <v>45</v>
      </c>
      <c r="F31" s="6">
        <f>Table13[[#This Row],[AMOUNT_BRK]]/Table13[[#This Row],[AMOUNT_CLASS]]</f>
        <v>0.11110692386504484</v>
      </c>
      <c r="G31" s="6">
        <f>Table13[[#This Row],[ORDERS_BRK]]/Table13[[#This Row],[ORDERS_CLASS]]</f>
        <v>0.028985507246376812</v>
      </c>
      <c r="H31" s="6">
        <f>Table13[[#This Row],[PASS_BRK]]/Table13[[#This Row],[ORDERS_BRK]]</f>
        <v>0</v>
      </c>
      <c r="I31" s="6">
        <f>Table13[[#This Row],[AGGR_BRK]]/Table13[[#This Row],[ORDERS_BRK]]</f>
        <v>0</v>
      </c>
      <c r="J31" s="15">
        <v>2234505.19</v>
      </c>
      <c r="K31" s="7">
        <v>20111304.608829997</v>
      </c>
      <c r="L31" s="7">
        <v>163288836.77576157</v>
      </c>
      <c r="M31" s="9">
        <v>2</v>
      </c>
      <c r="N31" s="9">
        <v>69</v>
      </c>
      <c r="O31" s="9">
        <v>9161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146</v>
      </c>
    </row>
    <row r="32" spans="1:21" ht="12.75">
      <c r="A32" s="7" t="s">
        <v>39</v>
      </c>
      <c r="B32" s="7"/>
      <c r="C32" s="7" t="s">
        <v>25</v>
      </c>
      <c r="D32" s="7" t="s">
        <v>99</v>
      </c>
      <c r="E32" s="10" t="s">
        <v>100</v>
      </c>
      <c r="F32" s="6">
        <f>Table13[[#This Row],[AMOUNT_BRK]]/Table13[[#This Row],[AMOUNT_CLASS]]</f>
        <v>0.07364440193251909</v>
      </c>
      <c r="G32" s="6">
        <f>Table13[[#This Row],[ORDERS_BRK]]/Table13[[#This Row],[ORDERS_CLASS]]</f>
        <v>0.014492753623188406</v>
      </c>
      <c r="H32" s="6">
        <f>Table13[[#This Row],[PASS_BRK]]/Table13[[#This Row],[ORDERS_BRK]]</f>
        <v>0</v>
      </c>
      <c r="I32" s="6">
        <f>Table13[[#This Row],[AGGR_BRK]]/Table13[[#This Row],[ORDERS_BRK]]</f>
        <v>0</v>
      </c>
      <c r="J32" s="15">
        <v>1481085</v>
      </c>
      <c r="K32" s="7">
        <v>20111304.608829997</v>
      </c>
      <c r="L32" s="7">
        <v>163288836.77576157</v>
      </c>
      <c r="M32" s="9">
        <v>1</v>
      </c>
      <c r="N32" s="9">
        <v>69</v>
      </c>
      <c r="O32" s="9">
        <v>9161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146</v>
      </c>
    </row>
    <row r="33" spans="1:21" ht="12.75">
      <c r="A33" s="7" t="s">
        <v>39</v>
      </c>
      <c r="B33" s="7"/>
      <c r="C33" s="7" t="s">
        <v>25</v>
      </c>
      <c r="D33" s="7" t="s">
        <v>86</v>
      </c>
      <c r="E33" s="7" t="s">
        <v>87</v>
      </c>
      <c r="F33" s="6">
        <f>Table13[[#This Row],[AMOUNT_BRK]]/Table13[[#This Row],[AMOUNT_CLASS]]</f>
        <v>0.08346927325952622</v>
      </c>
      <c r="G33" s="6">
        <f>Table13[[#This Row],[ORDERS_BRK]]/Table13[[#This Row],[ORDERS_CLASS]]</f>
        <v>0.2608695652173913</v>
      </c>
      <c r="H33" s="6">
        <f>Table13[[#This Row],[PASS_BRK]]/Table13[[#This Row],[ORDERS_BRK]]</f>
        <v>0</v>
      </c>
      <c r="I33" s="6">
        <f>Table13[[#This Row],[AGGR_BRK]]/Table13[[#This Row],[ORDERS_BRK]]</f>
        <v>0</v>
      </c>
      <c r="J33" s="15">
        <v>1678675.98</v>
      </c>
      <c r="K33" s="7">
        <v>20111304.608829997</v>
      </c>
      <c r="L33" s="7">
        <v>163288836.77576157</v>
      </c>
      <c r="M33" s="9">
        <v>18</v>
      </c>
      <c r="N33" s="9">
        <v>69</v>
      </c>
      <c r="O33" s="9">
        <v>9161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146</v>
      </c>
    </row>
    <row r="34" spans="1:21" ht="12.75">
      <c r="A34" s="7" t="s">
        <v>39</v>
      </c>
      <c r="B34" s="7"/>
      <c r="C34" s="7" t="s">
        <v>25</v>
      </c>
      <c r="D34" s="7" t="s">
        <v>46</v>
      </c>
      <c r="E34" s="7" t="s">
        <v>47</v>
      </c>
      <c r="F34" s="6">
        <f>Table13[[#This Row],[AMOUNT_BRK]]/Table13[[#This Row],[AMOUNT_CLASS]]</f>
        <v>0.11144249682419723</v>
      </c>
      <c r="G34" s="6">
        <f>Table13[[#This Row],[ORDERS_BRK]]/Table13[[#This Row],[ORDERS_CLASS]]</f>
        <v>0.057971014492753624</v>
      </c>
      <c r="H34" s="6">
        <f>Table13[[#This Row],[PASS_BRK]]/Table13[[#This Row],[ORDERS_BRK]]</f>
        <v>0</v>
      </c>
      <c r="I34" s="6">
        <f>Table13[[#This Row],[AGGR_BRK]]/Table13[[#This Row],[ORDERS_BRK]]</f>
        <v>0</v>
      </c>
      <c r="J34" s="15">
        <v>2241254</v>
      </c>
      <c r="K34" s="7">
        <v>20111304.608829997</v>
      </c>
      <c r="L34" s="7">
        <v>163288836.77576157</v>
      </c>
      <c r="M34" s="9">
        <v>4</v>
      </c>
      <c r="N34" s="9">
        <v>69</v>
      </c>
      <c r="O34" s="9">
        <v>9161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146</v>
      </c>
    </row>
    <row r="35" spans="1:21" ht="12.75">
      <c r="A35" s="7" t="s">
        <v>39</v>
      </c>
      <c r="B35" s="7"/>
      <c r="C35" s="7" t="s">
        <v>25</v>
      </c>
      <c r="D35" s="7" t="s">
        <v>101</v>
      </c>
      <c r="E35" s="10" t="s">
        <v>102</v>
      </c>
      <c r="F35" s="6">
        <f>Table13[[#This Row],[AMOUNT_BRK]]/Table13[[#This Row],[AMOUNT_CLASS]]</f>
        <v>0.05959459236044687</v>
      </c>
      <c r="G35" s="6">
        <f>Table13[[#This Row],[ORDERS_BRK]]/Table13[[#This Row],[ORDERS_CLASS]]</f>
        <v>0.043478260869565216</v>
      </c>
      <c r="H35" s="6">
        <f>Table13[[#This Row],[PASS_BRK]]/Table13[[#This Row],[ORDERS_BRK]]</f>
        <v>0</v>
      </c>
      <c r="I35" s="6">
        <f>Table13[[#This Row],[AGGR_BRK]]/Table13[[#This Row],[ORDERS_BRK]]</f>
        <v>0</v>
      </c>
      <c r="J35" s="15">
        <v>1198525</v>
      </c>
      <c r="K35" s="7">
        <v>20111304.608829997</v>
      </c>
      <c r="L35" s="7">
        <v>163288836.77576157</v>
      </c>
      <c r="M35" s="9">
        <v>3</v>
      </c>
      <c r="N35" s="9">
        <v>69</v>
      </c>
      <c r="O35" s="9">
        <v>9161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146</v>
      </c>
    </row>
    <row r="36" spans="1:21" ht="12.75">
      <c r="A36" s="7" t="s">
        <v>39</v>
      </c>
      <c r="B36" s="7"/>
      <c r="C36" s="7" t="s">
        <v>25</v>
      </c>
      <c r="D36" s="7" t="s">
        <v>50</v>
      </c>
      <c r="E36" s="7" t="s">
        <v>51</v>
      </c>
      <c r="F36" s="6">
        <f>Table13[[#This Row],[AMOUNT_BRK]]/Table13[[#This Row],[AMOUNT_CLASS]]</f>
        <v>0.025161371171208115</v>
      </c>
      <c r="G36" s="6">
        <f>Table13[[#This Row],[ORDERS_BRK]]/Table13[[#This Row],[ORDERS_CLASS]]</f>
        <v>0.07246376811594203</v>
      </c>
      <c r="H36" s="6">
        <f>Table13[[#This Row],[PASS_BRK]]/Table13[[#This Row],[ORDERS_BRK]]</f>
        <v>0</v>
      </c>
      <c r="I36" s="6">
        <f>Table13[[#This Row],[AGGR_BRK]]/Table13[[#This Row],[ORDERS_BRK]]</f>
        <v>0</v>
      </c>
      <c r="J36" s="15">
        <v>506028</v>
      </c>
      <c r="K36" s="7">
        <v>20111304.608829997</v>
      </c>
      <c r="L36" s="7">
        <v>163288836.77576157</v>
      </c>
      <c r="M36" s="9">
        <v>5</v>
      </c>
      <c r="N36" s="9">
        <v>69</v>
      </c>
      <c r="O36" s="9">
        <v>9161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146</v>
      </c>
    </row>
    <row r="37" spans="1:21" ht="12.75">
      <c r="A37" s="7" t="s">
        <v>39</v>
      </c>
      <c r="B37" s="7"/>
      <c r="C37" s="7" t="s">
        <v>25</v>
      </c>
      <c r="D37" s="7" t="s">
        <v>27</v>
      </c>
      <c r="E37" s="7" t="s">
        <v>28</v>
      </c>
      <c r="F37" s="6">
        <f>Table13[[#This Row],[AMOUNT_BRK]]/Table13[[#This Row],[AMOUNT_CLASS]]</f>
        <v>0.024108010366822565</v>
      </c>
      <c r="G37" s="6">
        <f>Table13[[#This Row],[ORDERS_BRK]]/Table13[[#This Row],[ORDERS_CLASS]]</f>
        <v>0.057971014492753624</v>
      </c>
      <c r="H37" s="6">
        <f>Table13[[#This Row],[PASS_BRK]]/Table13[[#This Row],[ORDERS_BRK]]</f>
        <v>0</v>
      </c>
      <c r="I37" s="6">
        <f>Table13[[#This Row],[AGGR_BRK]]/Table13[[#This Row],[ORDERS_BRK]]</f>
        <v>0</v>
      </c>
      <c r="J37" s="15">
        <v>484843.54</v>
      </c>
      <c r="K37" s="7">
        <v>20111304.608829997</v>
      </c>
      <c r="L37" s="7">
        <v>163288836.77576157</v>
      </c>
      <c r="M37" s="9">
        <v>4</v>
      </c>
      <c r="N37" s="9">
        <v>69</v>
      </c>
      <c r="O37" s="9">
        <v>9161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146</v>
      </c>
    </row>
    <row r="38" spans="1:21" ht="12.75">
      <c r="A38" s="7" t="s">
        <v>39</v>
      </c>
      <c r="B38" s="7"/>
      <c r="C38" s="7" t="s">
        <v>25</v>
      </c>
      <c r="D38" s="7" t="s">
        <v>60</v>
      </c>
      <c r="E38" s="7" t="s">
        <v>61</v>
      </c>
      <c r="F38" s="6">
        <f>Table13[[#This Row],[AMOUNT_BRK]]/Table13[[#This Row],[AMOUNT_CLASS]]</f>
        <v>0.023362692731216824</v>
      </c>
      <c r="G38" s="6">
        <f>Table13[[#This Row],[ORDERS_BRK]]/Table13[[#This Row],[ORDERS_CLASS]]</f>
        <v>0.07246376811594203</v>
      </c>
      <c r="H38" s="6">
        <f>Table13[[#This Row],[PASS_BRK]]/Table13[[#This Row],[ORDERS_BRK]]</f>
        <v>0</v>
      </c>
      <c r="I38" s="6">
        <f>Table13[[#This Row],[AGGR_BRK]]/Table13[[#This Row],[ORDERS_BRK]]</f>
        <v>0</v>
      </c>
      <c r="J38" s="15">
        <v>469854.23</v>
      </c>
      <c r="K38" s="7">
        <v>20111304.608829997</v>
      </c>
      <c r="L38" s="7">
        <v>163288836.77576157</v>
      </c>
      <c r="M38" s="9">
        <v>5</v>
      </c>
      <c r="N38" s="9">
        <v>69</v>
      </c>
      <c r="O38" s="9">
        <v>9161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146</v>
      </c>
    </row>
    <row r="39" spans="1:21" ht="12.75">
      <c r="A39" s="7" t="s">
        <v>39</v>
      </c>
      <c r="B39" s="7"/>
      <c r="C39" s="7" t="s">
        <v>25</v>
      </c>
      <c r="D39" s="7" t="s">
        <v>103</v>
      </c>
      <c r="E39" s="10" t="s">
        <v>104</v>
      </c>
      <c r="F39" s="6">
        <f>Table13[[#This Row],[AMOUNT_BRK]]/Table13[[#This Row],[AMOUNT_CLASS]]</f>
        <v>0.004935035390813167</v>
      </c>
      <c r="G39" s="6">
        <f>Table13[[#This Row],[ORDERS_BRK]]/Table13[[#This Row],[ORDERS_CLASS]]</f>
        <v>0.014492753623188406</v>
      </c>
      <c r="H39" s="6">
        <f>Table13[[#This Row],[PASS_BRK]]/Table13[[#This Row],[ORDERS_BRK]]</f>
        <v>0</v>
      </c>
      <c r="I39" s="6">
        <f>Table13[[#This Row],[AGGR_BRK]]/Table13[[#This Row],[ORDERS_BRK]]</f>
        <v>0</v>
      </c>
      <c r="J39" s="15">
        <v>99250</v>
      </c>
      <c r="K39" s="7">
        <v>20111304.608829997</v>
      </c>
      <c r="L39" s="7">
        <v>163288836.77576157</v>
      </c>
      <c r="M39" s="9">
        <v>1</v>
      </c>
      <c r="N39" s="9">
        <v>69</v>
      </c>
      <c r="O39" s="9">
        <v>9161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146</v>
      </c>
    </row>
    <row r="40" spans="1:21" ht="12.75">
      <c r="A40" s="7" t="s">
        <v>39</v>
      </c>
      <c r="B40" s="7"/>
      <c r="C40" s="7" t="s">
        <v>25</v>
      </c>
      <c r="D40" s="7" t="s">
        <v>105</v>
      </c>
      <c r="E40" s="10" t="s">
        <v>106</v>
      </c>
      <c r="F40" s="6">
        <f>Table13[[#This Row],[AMOUNT_BRK]]/Table13[[#This Row],[AMOUNT_CLASS]]</f>
        <v>0.004163968244170106</v>
      </c>
      <c r="G40" s="6">
        <f>Table13[[#This Row],[ORDERS_BRK]]/Table13[[#This Row],[ORDERS_CLASS]]</f>
        <v>0.014492753623188406</v>
      </c>
      <c r="H40" s="6">
        <f>Table13[[#This Row],[PASS_BRK]]/Table13[[#This Row],[ORDERS_BRK]]</f>
        <v>0</v>
      </c>
      <c r="I40" s="6">
        <f>Table13[[#This Row],[AGGR_BRK]]/Table13[[#This Row],[ORDERS_BRK]]</f>
        <v>0</v>
      </c>
      <c r="J40" s="15">
        <v>83742.83374</v>
      </c>
      <c r="K40" s="7">
        <v>20111304.608829997</v>
      </c>
      <c r="L40" s="7">
        <v>163288836.77576157</v>
      </c>
      <c r="M40" s="9">
        <v>1</v>
      </c>
      <c r="N40" s="9">
        <v>69</v>
      </c>
      <c r="O40" s="9">
        <v>9161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146</v>
      </c>
    </row>
    <row r="41" spans="1:21" ht="12.75">
      <c r="A41" s="7" t="s">
        <v>39</v>
      </c>
      <c r="B41" s="7" t="s">
        <v>98</v>
      </c>
      <c r="C41" s="7" t="s">
        <v>33</v>
      </c>
      <c r="D41" s="7" t="s">
        <v>86</v>
      </c>
      <c r="E41" s="7" t="s">
        <v>87</v>
      </c>
      <c r="F41" s="6">
        <f>Table13[[#This Row],[AMOUNT_BRK]]/Table13[[#This Row],[AMOUNT_CLASS]]</f>
        <v>0.3978616233959278</v>
      </c>
      <c r="G41" s="6">
        <f>Table13[[#This Row],[ORDERS_BRK]]/Table13[[#This Row],[ORDERS_CLASS]]</f>
        <v>0.34375</v>
      </c>
      <c r="H41" s="6">
        <f>Table13[[#This Row],[PASS_BRK]]/Table13[[#This Row],[ORDERS_BRK]]</f>
        <v>0</v>
      </c>
      <c r="I41" s="6">
        <f>Table13[[#This Row],[AGGR_BRK]]/Table13[[#This Row],[ORDERS_BRK]]</f>
        <v>0</v>
      </c>
      <c r="J41" s="15">
        <v>1256045.3571000001</v>
      </c>
      <c r="K41" s="7">
        <v>3156990.4792000004</v>
      </c>
      <c r="L41" s="7">
        <v>163288836.77576157</v>
      </c>
      <c r="M41" s="9">
        <v>11</v>
      </c>
      <c r="N41" s="9">
        <v>32</v>
      </c>
      <c r="O41" s="9">
        <v>9161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146</v>
      </c>
    </row>
    <row r="42" spans="1:21" ht="12.75">
      <c r="A42" s="7" t="s">
        <v>39</v>
      </c>
      <c r="B42" s="7" t="s">
        <v>98</v>
      </c>
      <c r="C42" s="7" t="s">
        <v>33</v>
      </c>
      <c r="D42" s="7" t="s">
        <v>54</v>
      </c>
      <c r="E42" s="7" t="s">
        <v>55</v>
      </c>
      <c r="F42" s="6">
        <f>Table13[[#This Row],[AMOUNT_BRK]]/Table13[[#This Row],[AMOUNT_CLASS]]</f>
        <v>0.09765661380078829</v>
      </c>
      <c r="G42" s="6">
        <f>Table13[[#This Row],[ORDERS_BRK]]/Table13[[#This Row],[ORDERS_CLASS]]</f>
        <v>0.0625</v>
      </c>
      <c r="H42" s="6">
        <f>Table13[[#This Row],[PASS_BRK]]/Table13[[#This Row],[ORDERS_BRK]]</f>
        <v>0</v>
      </c>
      <c r="I42" s="6">
        <f>Table13[[#This Row],[AGGR_BRK]]/Table13[[#This Row],[ORDERS_BRK]]</f>
        <v>0</v>
      </c>
      <c r="J42" s="15">
        <v>308301</v>
      </c>
      <c r="K42" s="7">
        <v>3156990.4792000004</v>
      </c>
      <c r="L42" s="7">
        <v>163288836.77576157</v>
      </c>
      <c r="M42" s="9">
        <v>2</v>
      </c>
      <c r="N42" s="9">
        <v>32</v>
      </c>
      <c r="O42" s="9">
        <v>9161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146</v>
      </c>
    </row>
    <row r="43" spans="1:21" ht="12.75">
      <c r="A43" s="7" t="s">
        <v>39</v>
      </c>
      <c r="B43" s="7" t="s">
        <v>98</v>
      </c>
      <c r="C43" s="7" t="s">
        <v>33</v>
      </c>
      <c r="D43" s="7" t="s">
        <v>101</v>
      </c>
      <c r="E43" s="10" t="s">
        <v>102</v>
      </c>
      <c r="F43" s="6">
        <f>Table13[[#This Row],[AMOUNT_BRK]]/Table13[[#This Row],[AMOUNT_CLASS]]</f>
        <v>0.06803948298711106</v>
      </c>
      <c r="G43" s="6">
        <f>Table13[[#This Row],[ORDERS_BRK]]/Table13[[#This Row],[ORDERS_CLASS]]</f>
        <v>0.0625</v>
      </c>
      <c r="H43" s="6">
        <f>Table13[[#This Row],[PASS_BRK]]/Table13[[#This Row],[ORDERS_BRK]]</f>
        <v>0</v>
      </c>
      <c r="I43" s="6">
        <f>Table13[[#This Row],[AGGR_BRK]]/Table13[[#This Row],[ORDERS_BRK]]</f>
        <v>0</v>
      </c>
      <c r="J43" s="15">
        <v>214800</v>
      </c>
      <c r="K43" s="7">
        <v>3156990.4792000004</v>
      </c>
      <c r="L43" s="7">
        <v>163288836.77576157</v>
      </c>
      <c r="M43" s="9">
        <v>2</v>
      </c>
      <c r="N43" s="9">
        <v>32</v>
      </c>
      <c r="O43" s="9">
        <v>9161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146</v>
      </c>
    </row>
    <row r="44" spans="1:21" ht="12.75">
      <c r="A44" s="7" t="s">
        <v>39</v>
      </c>
      <c r="B44" s="7" t="s">
        <v>98</v>
      </c>
      <c r="C44" s="7" t="s">
        <v>33</v>
      </c>
      <c r="D44" s="7" t="s">
        <v>72</v>
      </c>
      <c r="E44" s="7" t="s">
        <v>73</v>
      </c>
      <c r="F44" s="6">
        <f>Table13[[#This Row],[AMOUNT_BRK]]/Table13[[#This Row],[AMOUNT_CLASS]]</f>
        <v>0.06756790506826435</v>
      </c>
      <c r="G44" s="6">
        <f>Table13[[#This Row],[ORDERS_BRK]]/Table13[[#This Row],[ORDERS_CLASS]]</f>
        <v>0.03125</v>
      </c>
      <c r="H44" s="6">
        <f>Table13[[#This Row],[PASS_BRK]]/Table13[[#This Row],[ORDERS_BRK]]</f>
        <v>0</v>
      </c>
      <c r="I44" s="6">
        <f>Table13[[#This Row],[AGGR_BRK]]/Table13[[#This Row],[ORDERS_BRK]]</f>
        <v>0</v>
      </c>
      <c r="J44" s="15">
        <v>213311.233</v>
      </c>
      <c r="K44" s="7">
        <v>3156990.4792000004</v>
      </c>
      <c r="L44" s="7">
        <v>163288836.77576157</v>
      </c>
      <c r="M44" s="9">
        <v>1</v>
      </c>
      <c r="N44" s="9">
        <v>32</v>
      </c>
      <c r="O44" s="9">
        <v>9161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146</v>
      </c>
    </row>
    <row r="45" spans="1:21" ht="12.75">
      <c r="A45" s="7" t="s">
        <v>39</v>
      </c>
      <c r="B45" s="7" t="s">
        <v>98</v>
      </c>
      <c r="C45" s="7" t="s">
        <v>33</v>
      </c>
      <c r="D45" s="7" t="s">
        <v>68</v>
      </c>
      <c r="E45" s="7" t="s">
        <v>69</v>
      </c>
      <c r="F45" s="6">
        <f>Table13[[#This Row],[AMOUNT_BRK]]/Table13[[#This Row],[AMOUNT_CLASS]]</f>
        <v>0.06545125618572059</v>
      </c>
      <c r="G45" s="6">
        <f>Table13[[#This Row],[ORDERS_BRK]]/Table13[[#This Row],[ORDERS_CLASS]]</f>
        <v>0.0625</v>
      </c>
      <c r="H45" s="6">
        <f>Table13[[#This Row],[PASS_BRK]]/Table13[[#This Row],[ORDERS_BRK]]</f>
        <v>0</v>
      </c>
      <c r="I45" s="6">
        <f>Table13[[#This Row],[AGGR_BRK]]/Table13[[#This Row],[ORDERS_BRK]]</f>
        <v>0</v>
      </c>
      <c r="J45" s="15">
        <v>206628.99263000002</v>
      </c>
      <c r="K45" s="7">
        <v>3156990.4792000004</v>
      </c>
      <c r="L45" s="7">
        <v>163288836.77576157</v>
      </c>
      <c r="M45" s="9">
        <v>2</v>
      </c>
      <c r="N45" s="9">
        <v>32</v>
      </c>
      <c r="O45" s="9">
        <v>9161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146</v>
      </c>
    </row>
    <row r="46" spans="1:21" ht="12.75">
      <c r="A46" s="7" t="s">
        <v>39</v>
      </c>
      <c r="B46" s="7" t="s">
        <v>98</v>
      </c>
      <c r="C46" s="7" t="s">
        <v>33</v>
      </c>
      <c r="D46" s="7" t="s">
        <v>48</v>
      </c>
      <c r="E46" s="7" t="s">
        <v>49</v>
      </c>
      <c r="F46" s="6">
        <f>Table13[[#This Row],[AMOUNT_BRK]]/Table13[[#This Row],[AMOUNT_CLASS]]</f>
        <v>0.06533627559506261</v>
      </c>
      <c r="G46" s="6">
        <f>Table13[[#This Row],[ORDERS_BRK]]/Table13[[#This Row],[ORDERS_CLASS]]</f>
        <v>0.0625</v>
      </c>
      <c r="H46" s="6">
        <f>Table13[[#This Row],[PASS_BRK]]/Table13[[#This Row],[ORDERS_BRK]]</f>
        <v>0</v>
      </c>
      <c r="I46" s="6">
        <f>Table13[[#This Row],[AGGR_BRK]]/Table13[[#This Row],[ORDERS_BRK]]</f>
        <v>0</v>
      </c>
      <c r="J46" s="15">
        <v>206266</v>
      </c>
      <c r="K46" s="7">
        <v>3156990.4792000004</v>
      </c>
      <c r="L46" s="7">
        <v>163288836.77576157</v>
      </c>
      <c r="M46" s="9">
        <v>2</v>
      </c>
      <c r="N46" s="9">
        <v>32</v>
      </c>
      <c r="O46" s="9">
        <v>9161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146</v>
      </c>
    </row>
    <row r="47" spans="1:21" ht="12.75">
      <c r="A47" s="7" t="s">
        <v>39</v>
      </c>
      <c r="B47" s="7" t="s">
        <v>98</v>
      </c>
      <c r="C47" s="7" t="s">
        <v>33</v>
      </c>
      <c r="D47" s="7" t="s">
        <v>107</v>
      </c>
      <c r="E47" s="10" t="s">
        <v>108</v>
      </c>
      <c r="F47" s="6">
        <f>Table13[[#This Row],[AMOUNT_BRK]]/Table13[[#This Row],[AMOUNT_CLASS]]</f>
        <v>0.06222065010781296</v>
      </c>
      <c r="G47" s="6">
        <f>Table13[[#This Row],[ORDERS_BRK]]/Table13[[#This Row],[ORDERS_CLASS]]</f>
        <v>0.0625</v>
      </c>
      <c r="H47" s="6">
        <f>Table13[[#This Row],[PASS_BRK]]/Table13[[#This Row],[ORDERS_BRK]]</f>
        <v>0</v>
      </c>
      <c r="I47" s="6">
        <f>Table13[[#This Row],[AGGR_BRK]]/Table13[[#This Row],[ORDERS_BRK]]</f>
        <v>0</v>
      </c>
      <c r="J47" s="15">
        <v>196430</v>
      </c>
      <c r="K47" s="7">
        <v>3156990.4792000004</v>
      </c>
      <c r="L47" s="7">
        <v>163288836.77576157</v>
      </c>
      <c r="M47" s="9">
        <v>2</v>
      </c>
      <c r="N47" s="9">
        <v>32</v>
      </c>
      <c r="O47" s="9">
        <v>9161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146</v>
      </c>
    </row>
    <row r="48" spans="1:21" ht="12.75">
      <c r="A48" s="7" t="s">
        <v>39</v>
      </c>
      <c r="B48" s="7" t="s">
        <v>98</v>
      </c>
      <c r="C48" s="7" t="s">
        <v>33</v>
      </c>
      <c r="D48" s="7" t="s">
        <v>109</v>
      </c>
      <c r="E48" s="10" t="s">
        <v>110</v>
      </c>
      <c r="F48" s="6">
        <f>Table13[[#This Row],[AMOUNT_BRK]]/Table13[[#This Row],[AMOUNT_CLASS]]</f>
        <v>0.05415279840923759</v>
      </c>
      <c r="G48" s="6">
        <f>Table13[[#This Row],[ORDERS_BRK]]/Table13[[#This Row],[ORDERS_CLASS]]</f>
        <v>0.03125</v>
      </c>
      <c r="H48" s="6">
        <f>Table13[[#This Row],[PASS_BRK]]/Table13[[#This Row],[ORDERS_BRK]]</f>
        <v>0</v>
      </c>
      <c r="I48" s="6">
        <f>Table13[[#This Row],[AGGR_BRK]]/Table13[[#This Row],[ORDERS_BRK]]</f>
        <v>0</v>
      </c>
      <c r="J48" s="15">
        <v>170959.869</v>
      </c>
      <c r="K48" s="7">
        <v>3156990.4792000004</v>
      </c>
      <c r="L48" s="7">
        <v>163288836.77576157</v>
      </c>
      <c r="M48" s="9">
        <v>1</v>
      </c>
      <c r="N48" s="9">
        <v>32</v>
      </c>
      <c r="O48" s="9">
        <v>9161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146</v>
      </c>
    </row>
    <row r="49" spans="1:21" ht="12.75">
      <c r="A49" s="7" t="s">
        <v>39</v>
      </c>
      <c r="B49" s="7" t="s">
        <v>98</v>
      </c>
      <c r="C49" s="7" t="s">
        <v>33</v>
      </c>
      <c r="D49" s="7" t="s">
        <v>105</v>
      </c>
      <c r="E49" s="10" t="s">
        <v>106</v>
      </c>
      <c r="F49" s="6">
        <f>Table13[[#This Row],[AMOUNT_BRK]]/Table13[[#This Row],[AMOUNT_CLASS]]</f>
        <v>0.053756916537488424</v>
      </c>
      <c r="G49" s="6">
        <f>Table13[[#This Row],[ORDERS_BRK]]/Table13[[#This Row],[ORDERS_CLASS]]</f>
        <v>0.03125</v>
      </c>
      <c r="H49" s="6">
        <f>Table13[[#This Row],[PASS_BRK]]/Table13[[#This Row],[ORDERS_BRK]]</f>
        <v>0</v>
      </c>
      <c r="I49" s="6">
        <f>Table13[[#This Row],[AGGR_BRK]]/Table13[[#This Row],[ORDERS_BRK]]</f>
        <v>0</v>
      </c>
      <c r="J49" s="15">
        <v>169710.0737</v>
      </c>
      <c r="K49" s="7">
        <v>3156990.4792000004</v>
      </c>
      <c r="L49" s="7">
        <v>163288836.77576157</v>
      </c>
      <c r="M49" s="9">
        <v>1</v>
      </c>
      <c r="N49" s="9">
        <v>32</v>
      </c>
      <c r="O49" s="9">
        <v>9161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146</v>
      </c>
    </row>
    <row r="50" spans="1:21" ht="12.75">
      <c r="A50" s="7" t="s">
        <v>39</v>
      </c>
      <c r="B50" s="7" t="s">
        <v>98</v>
      </c>
      <c r="C50" s="7" t="s">
        <v>33</v>
      </c>
      <c r="D50" s="7" t="s">
        <v>66</v>
      </c>
      <c r="E50" s="7" t="s">
        <v>67</v>
      </c>
      <c r="F50" s="6">
        <f>Table13[[#This Row],[AMOUNT_BRK]]/Table13[[#This Row],[AMOUNT_CLASS]]</f>
        <v>0.02372924482780936</v>
      </c>
      <c r="G50" s="6">
        <f>Table13[[#This Row],[ORDERS_BRK]]/Table13[[#This Row],[ORDERS_CLASS]]</f>
        <v>0.03125</v>
      </c>
      <c r="H50" s="6">
        <f>Table13[[#This Row],[PASS_BRK]]/Table13[[#This Row],[ORDERS_BRK]]</f>
        <v>0</v>
      </c>
      <c r="I50" s="6">
        <f>Table13[[#This Row],[AGGR_BRK]]/Table13[[#This Row],[ORDERS_BRK]]</f>
        <v>0</v>
      </c>
      <c r="J50" s="15">
        <v>74913</v>
      </c>
      <c r="K50" s="7">
        <v>3156990.4792000004</v>
      </c>
      <c r="L50" s="7">
        <v>163288836.77576157</v>
      </c>
      <c r="M50" s="9">
        <v>1</v>
      </c>
      <c r="N50" s="9">
        <v>32</v>
      </c>
      <c r="O50" s="9">
        <v>9161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146</v>
      </c>
    </row>
    <row r="51" spans="1:21" ht="12.75">
      <c r="A51" s="7" t="s">
        <v>39</v>
      </c>
      <c r="B51" s="7" t="s">
        <v>98</v>
      </c>
      <c r="C51" s="7" t="s">
        <v>33</v>
      </c>
      <c r="D51" s="7" t="s">
        <v>52</v>
      </c>
      <c r="E51" s="7" t="s">
        <v>53</v>
      </c>
      <c r="F51" s="6">
        <f>Table13[[#This Row],[AMOUNT_BRK]]/Table13[[#This Row],[AMOUNT_CLASS]]</f>
        <v>0.01726449615831961</v>
      </c>
      <c r="G51" s="6">
        <f>Table13[[#This Row],[ORDERS_BRK]]/Table13[[#This Row],[ORDERS_CLASS]]</f>
        <v>0.0625</v>
      </c>
      <c r="H51" s="6">
        <f>Table13[[#This Row],[PASS_BRK]]/Table13[[#This Row],[ORDERS_BRK]]</f>
        <v>0</v>
      </c>
      <c r="I51" s="6">
        <f>Table13[[#This Row],[AGGR_BRK]]/Table13[[#This Row],[ORDERS_BRK]]</f>
        <v>0</v>
      </c>
      <c r="J51" s="15">
        <v>54503.85</v>
      </c>
      <c r="K51" s="7">
        <v>3156990.4792000004</v>
      </c>
      <c r="L51" s="7">
        <v>163288836.77576157</v>
      </c>
      <c r="M51" s="9">
        <v>2</v>
      </c>
      <c r="N51" s="9">
        <v>32</v>
      </c>
      <c r="O51" s="9">
        <v>9161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146</v>
      </c>
    </row>
    <row r="52" spans="1:21" ht="12.75">
      <c r="A52" s="7" t="s">
        <v>39</v>
      </c>
      <c r="B52" s="7" t="s">
        <v>98</v>
      </c>
      <c r="C52" s="7" t="s">
        <v>33</v>
      </c>
      <c r="D52" s="7" t="s">
        <v>56</v>
      </c>
      <c r="E52" s="7" t="s">
        <v>57</v>
      </c>
      <c r="F52" s="6">
        <f>Table13[[#This Row],[AMOUNT_BRK]]/Table13[[#This Row],[AMOUNT_CLASS]]</f>
        <v>0.012182576638541545</v>
      </c>
      <c r="G52" s="6">
        <f>Table13[[#This Row],[ORDERS_BRK]]/Table13[[#This Row],[ORDERS_CLASS]]</f>
        <v>0.0625</v>
      </c>
      <c r="H52" s="6">
        <f>Table13[[#This Row],[PASS_BRK]]/Table13[[#This Row],[ORDERS_BRK]]</f>
        <v>0</v>
      </c>
      <c r="I52" s="6">
        <f>Table13[[#This Row],[AGGR_BRK]]/Table13[[#This Row],[ORDERS_BRK]]</f>
        <v>0</v>
      </c>
      <c r="J52" s="15">
        <v>38460.27846</v>
      </c>
      <c r="K52" s="7">
        <v>3156990.4792000004</v>
      </c>
      <c r="L52" s="7">
        <v>163288836.77576157</v>
      </c>
      <c r="M52" s="9">
        <v>2</v>
      </c>
      <c r="N52" s="9">
        <v>32</v>
      </c>
      <c r="O52" s="9">
        <v>9161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146</v>
      </c>
    </row>
    <row r="53" spans="1:21" ht="12.75">
      <c r="A53" s="7" t="s">
        <v>39</v>
      </c>
      <c r="B53" s="7" t="s">
        <v>98</v>
      </c>
      <c r="C53" s="7" t="s">
        <v>33</v>
      </c>
      <c r="D53" s="7" t="s">
        <v>64</v>
      </c>
      <c r="E53" s="7" t="s">
        <v>65</v>
      </c>
      <c r="F53" s="6">
        <f>Table13[[#This Row],[AMOUNT_BRK]]/Table13[[#This Row],[AMOUNT_CLASS]]</f>
        <v>0.006000398203544889</v>
      </c>
      <c r="G53" s="6">
        <f>Table13[[#This Row],[ORDERS_BRK]]/Table13[[#This Row],[ORDERS_CLASS]]</f>
        <v>0.03125</v>
      </c>
      <c r="H53" s="6">
        <f>Table13[[#This Row],[PASS_BRK]]/Table13[[#This Row],[ORDERS_BRK]]</f>
        <v>0</v>
      </c>
      <c r="I53" s="6">
        <f>Table13[[#This Row],[AGGR_BRK]]/Table13[[#This Row],[ORDERS_BRK]]</f>
        <v>0</v>
      </c>
      <c r="J53" s="15">
        <v>18943.2</v>
      </c>
      <c r="K53" s="7">
        <v>3156990.4792000004</v>
      </c>
      <c r="L53" s="7">
        <v>163288836.77576157</v>
      </c>
      <c r="M53" s="9">
        <v>1</v>
      </c>
      <c r="N53" s="9">
        <v>32</v>
      </c>
      <c r="O53" s="9">
        <v>9161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146</v>
      </c>
    </row>
    <row r="54" spans="1:21" ht="12.75">
      <c r="A54" s="7" t="s">
        <v>39</v>
      </c>
      <c r="B54" s="7" t="s">
        <v>98</v>
      </c>
      <c r="C54" s="7" t="s">
        <v>33</v>
      </c>
      <c r="D54" s="7" t="s">
        <v>99</v>
      </c>
      <c r="E54" s="10" t="s">
        <v>100</v>
      </c>
      <c r="F54" s="6">
        <f>Table13[[#This Row],[AMOUNT_BRK]]/Table13[[#This Row],[AMOUNT_CLASS]]</f>
        <v>0.005206702506168267</v>
      </c>
      <c r="G54" s="6">
        <f>Table13[[#This Row],[ORDERS_BRK]]/Table13[[#This Row],[ORDERS_CLASS]]</f>
        <v>0.03125</v>
      </c>
      <c r="H54" s="6">
        <f>Table13[[#This Row],[PASS_BRK]]/Table13[[#This Row],[ORDERS_BRK]]</f>
        <v>0</v>
      </c>
      <c r="I54" s="6">
        <f>Table13[[#This Row],[AGGR_BRK]]/Table13[[#This Row],[ORDERS_BRK]]</f>
        <v>0</v>
      </c>
      <c r="J54" s="15">
        <v>16437.51024</v>
      </c>
      <c r="K54" s="7">
        <v>3156990.4792000004</v>
      </c>
      <c r="L54" s="7">
        <v>163288836.77576157</v>
      </c>
      <c r="M54" s="9">
        <v>1</v>
      </c>
      <c r="N54" s="9">
        <v>32</v>
      </c>
      <c r="O54" s="9">
        <v>9161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146</v>
      </c>
    </row>
    <row r="55" spans="1:21" ht="12.75">
      <c r="A55" s="7" t="s">
        <v>39</v>
      </c>
      <c r="B55" s="7" t="s">
        <v>98</v>
      </c>
      <c r="C55" s="7" t="s">
        <v>33</v>
      </c>
      <c r="D55" s="7" t="s">
        <v>111</v>
      </c>
      <c r="E55" s="10" t="s">
        <v>112</v>
      </c>
      <c r="F55" s="6">
        <f>Table13[[#This Row],[AMOUNT_BRK]]/Table13[[#This Row],[AMOUNT_CLASS]]</f>
        <v>0.0035730595782026073</v>
      </c>
      <c r="G55" s="6">
        <f>Table13[[#This Row],[ORDERS_BRK]]/Table13[[#This Row],[ORDERS_CLASS]]</f>
        <v>0.03125</v>
      </c>
      <c r="H55" s="6">
        <f>Table13[[#This Row],[PASS_BRK]]/Table13[[#This Row],[ORDERS_BRK]]</f>
        <v>0</v>
      </c>
      <c r="I55" s="6">
        <f>Table13[[#This Row],[AGGR_BRK]]/Table13[[#This Row],[ORDERS_BRK]]</f>
        <v>0</v>
      </c>
      <c r="J55" s="15">
        <v>11280.11507</v>
      </c>
      <c r="K55" s="7">
        <v>3156990.4792000004</v>
      </c>
      <c r="L55" s="7">
        <v>163288836.77576157</v>
      </c>
      <c r="M55" s="9">
        <v>1</v>
      </c>
      <c r="N55" s="9">
        <v>32</v>
      </c>
      <c r="O55" s="9">
        <v>9161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146</v>
      </c>
    </row>
    <row r="56" spans="1:21" ht="12.75">
      <c r="A56" s="7" t="s">
        <v>39</v>
      </c>
      <c r="B56" s="7"/>
      <c r="C56" s="7" t="s">
        <v>25</v>
      </c>
      <c r="D56" s="7" t="s">
        <v>54</v>
      </c>
      <c r="E56" s="7" t="s">
        <v>55</v>
      </c>
      <c r="F56" s="6">
        <f>Table13[[#This Row],[AMOUNT_BRK]]/Table13[[#This Row],[AMOUNT_CLASS]]</f>
        <v>0.21002274375888458</v>
      </c>
      <c r="G56" s="6">
        <f>Table13[[#This Row],[ORDERS_BRK]]/Table13[[#This Row],[ORDERS_CLASS]]</f>
        <v>0.12280701754385964</v>
      </c>
      <c r="H56" s="6">
        <f>Table13[[#This Row],[PASS_BRK]]/Table13[[#This Row],[ORDERS_BRK]]</f>
        <v>0</v>
      </c>
      <c r="I56" s="6">
        <f>Table13[[#This Row],[AGGR_BRK]]/Table13[[#This Row],[ORDERS_BRK]]</f>
        <v>0</v>
      </c>
      <c r="J56" s="15">
        <v>2619998.17</v>
      </c>
      <c r="K56" s="7">
        <v>12474830.69266</v>
      </c>
      <c r="L56" s="7">
        <v>163288836.77576157</v>
      </c>
      <c r="M56" s="9">
        <v>7</v>
      </c>
      <c r="N56" s="9">
        <v>57</v>
      </c>
      <c r="O56" s="9">
        <v>9161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146</v>
      </c>
    </row>
    <row r="57" spans="1:21" ht="12.75">
      <c r="A57" s="7" t="s">
        <v>39</v>
      </c>
      <c r="B57" s="7"/>
      <c r="C57" s="7" t="s">
        <v>25</v>
      </c>
      <c r="D57" s="7" t="s">
        <v>48</v>
      </c>
      <c r="E57" s="7" t="s">
        <v>49</v>
      </c>
      <c r="F57" s="6">
        <f>Table13[[#This Row],[AMOUNT_BRK]]/Table13[[#This Row],[AMOUNT_CLASS]]</f>
        <v>0.20634582652208486</v>
      </c>
      <c r="G57" s="6">
        <f>Table13[[#This Row],[ORDERS_BRK]]/Table13[[#This Row],[ORDERS_CLASS]]</f>
        <v>0.24561403508771928</v>
      </c>
      <c r="H57" s="6">
        <f>Table13[[#This Row],[PASS_BRK]]/Table13[[#This Row],[ORDERS_BRK]]</f>
        <v>0</v>
      </c>
      <c r="I57" s="6">
        <f>Table13[[#This Row],[AGGR_BRK]]/Table13[[#This Row],[ORDERS_BRK]]</f>
        <v>0</v>
      </c>
      <c r="J57" s="15">
        <v>2574129.25</v>
      </c>
      <c r="K57" s="7">
        <v>12474830.69266</v>
      </c>
      <c r="L57" s="7">
        <v>163288836.77576157</v>
      </c>
      <c r="M57" s="9">
        <v>14</v>
      </c>
      <c r="N57" s="9">
        <v>57</v>
      </c>
      <c r="O57" s="9">
        <v>9161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146</v>
      </c>
    </row>
    <row r="58" spans="1:21" ht="12.75">
      <c r="A58" s="7" t="s">
        <v>39</v>
      </c>
      <c r="B58" s="7"/>
      <c r="C58" s="7" t="s">
        <v>25</v>
      </c>
      <c r="D58" s="7" t="s">
        <v>80</v>
      </c>
      <c r="E58" s="7" t="s">
        <v>81</v>
      </c>
      <c r="F58" s="6">
        <f>Table13[[#This Row],[AMOUNT_BRK]]/Table13[[#This Row],[AMOUNT_CLASS]]</f>
        <v>0.06690857466234863</v>
      </c>
      <c r="G58" s="6">
        <f>Table13[[#This Row],[ORDERS_BRK]]/Table13[[#This Row],[ORDERS_CLASS]]</f>
        <v>0.08771929824561403</v>
      </c>
      <c r="H58" s="6">
        <f>Table13[[#This Row],[PASS_BRK]]/Table13[[#This Row],[ORDERS_BRK]]</f>
        <v>0</v>
      </c>
      <c r="I58" s="6">
        <f>Table13[[#This Row],[AGGR_BRK]]/Table13[[#This Row],[ORDERS_BRK]]</f>
        <v>0</v>
      </c>
      <c r="J58" s="15">
        <v>834673.1407999999</v>
      </c>
      <c r="K58" s="7">
        <v>12474830.69266</v>
      </c>
      <c r="L58" s="7">
        <v>163288836.77576157</v>
      </c>
      <c r="M58" s="9">
        <v>5</v>
      </c>
      <c r="N58" s="9">
        <v>57</v>
      </c>
      <c r="O58" s="9">
        <v>9161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146</v>
      </c>
    </row>
    <row r="59" spans="1:21" ht="12.75">
      <c r="A59" s="7" t="s">
        <v>39</v>
      </c>
      <c r="B59" s="7"/>
      <c r="C59" s="7" t="s">
        <v>25</v>
      </c>
      <c r="D59" s="7" t="s">
        <v>82</v>
      </c>
      <c r="E59" s="7" t="s">
        <v>83</v>
      </c>
      <c r="F59" s="6">
        <f>Table13[[#This Row],[AMOUNT_BRK]]/Table13[[#This Row],[AMOUNT_CLASS]]</f>
        <v>0.04026507552487631</v>
      </c>
      <c r="G59" s="6">
        <f>Table13[[#This Row],[ORDERS_BRK]]/Table13[[#This Row],[ORDERS_CLASS]]</f>
        <v>0.017543859649122806</v>
      </c>
      <c r="H59" s="6">
        <f>Table13[[#This Row],[PASS_BRK]]/Table13[[#This Row],[ORDERS_BRK]]</f>
        <v>0</v>
      </c>
      <c r="I59" s="6">
        <f>Table13[[#This Row],[AGGR_BRK]]/Table13[[#This Row],[ORDERS_BRK]]</f>
        <v>0</v>
      </c>
      <c r="J59" s="15">
        <v>502300</v>
      </c>
      <c r="K59" s="7">
        <v>12474830.69266</v>
      </c>
      <c r="L59" s="7">
        <v>163288836.77576157</v>
      </c>
      <c r="M59" s="9">
        <v>1</v>
      </c>
      <c r="N59" s="9">
        <v>57</v>
      </c>
      <c r="O59" s="9">
        <v>9161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146</v>
      </c>
    </row>
    <row r="60" spans="1:21" ht="12.75">
      <c r="A60" s="7" t="s">
        <v>39</v>
      </c>
      <c r="B60" s="7"/>
      <c r="C60" s="7" t="s">
        <v>25</v>
      </c>
      <c r="D60" s="7" t="s">
        <v>84</v>
      </c>
      <c r="E60" s="7" t="s">
        <v>85</v>
      </c>
      <c r="F60" s="6">
        <f>Table13[[#This Row],[AMOUNT_BRK]]/Table13[[#This Row],[AMOUNT_CLASS]]</f>
        <v>0.03227105921660881</v>
      </c>
      <c r="G60" s="6">
        <f>Table13[[#This Row],[ORDERS_BRK]]/Table13[[#This Row],[ORDERS_CLASS]]</f>
        <v>0.07017543859649122</v>
      </c>
      <c r="H60" s="6">
        <f>Table13[[#This Row],[PASS_BRK]]/Table13[[#This Row],[ORDERS_BRK]]</f>
        <v>0</v>
      </c>
      <c r="I60" s="6">
        <f>Table13[[#This Row],[AGGR_BRK]]/Table13[[#This Row],[ORDERS_BRK]]</f>
        <v>0</v>
      </c>
      <c r="J60" s="15">
        <v>402576</v>
      </c>
      <c r="K60" s="7">
        <v>12474830.69266</v>
      </c>
      <c r="L60" s="7">
        <v>163288836.77576157</v>
      </c>
      <c r="M60" s="9">
        <v>4</v>
      </c>
      <c r="N60" s="9">
        <v>57</v>
      </c>
      <c r="O60" s="9">
        <v>9161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146</v>
      </c>
    </row>
    <row r="61" spans="1:21" ht="12.75">
      <c r="A61" s="7" t="s">
        <v>39</v>
      </c>
      <c r="B61" s="7"/>
      <c r="C61" s="7" t="s">
        <v>25</v>
      </c>
      <c r="D61" s="7" t="s">
        <v>62</v>
      </c>
      <c r="E61" s="7" t="s">
        <v>63</v>
      </c>
      <c r="F61" s="6">
        <f>Table13[[#This Row],[AMOUNT_BRK]]/Table13[[#This Row],[AMOUNT_CLASS]]</f>
        <v>0.04236604271599186</v>
      </c>
      <c r="G61" s="6">
        <f>Table13[[#This Row],[ORDERS_BRK]]/Table13[[#This Row],[ORDERS_CLASS]]</f>
        <v>0.07017543859649122</v>
      </c>
      <c r="H61" s="6">
        <f>Table13[[#This Row],[PASS_BRK]]/Table13[[#This Row],[ORDERS_BRK]]</f>
        <v>0</v>
      </c>
      <c r="I61" s="6">
        <f>Table13[[#This Row],[AGGR_BRK]]/Table13[[#This Row],[ORDERS_BRK]]</f>
        <v>0</v>
      </c>
      <c r="J61" s="15">
        <v>528509.21</v>
      </c>
      <c r="K61" s="7">
        <v>12474830.69266</v>
      </c>
      <c r="L61" s="7">
        <v>163288836.77576157</v>
      </c>
      <c r="M61" s="9">
        <v>4</v>
      </c>
      <c r="N61" s="9">
        <v>57</v>
      </c>
      <c r="O61" s="9">
        <v>9161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146</v>
      </c>
    </row>
    <row r="62" spans="1:21" ht="12.75">
      <c r="A62" s="7" t="s">
        <v>39</v>
      </c>
      <c r="B62" s="7"/>
      <c r="C62" s="7" t="s">
        <v>25</v>
      </c>
      <c r="D62" s="7" t="s">
        <v>88</v>
      </c>
      <c r="E62" s="7" t="s">
        <v>89</v>
      </c>
      <c r="F62" s="6">
        <f>Table13[[#This Row],[AMOUNT_BRK]]/Table13[[#This Row],[AMOUNT_CLASS]]</f>
        <v>0.027838542598765278</v>
      </c>
      <c r="G62" s="6">
        <f>Table13[[#This Row],[ORDERS_BRK]]/Table13[[#This Row],[ORDERS_CLASS]]</f>
        <v>0.05263157894736842</v>
      </c>
      <c r="H62" s="6">
        <f>Table13[[#This Row],[PASS_BRK]]/Table13[[#This Row],[ORDERS_BRK]]</f>
        <v>0</v>
      </c>
      <c r="I62" s="6">
        <f>Table13[[#This Row],[AGGR_BRK]]/Table13[[#This Row],[ORDERS_BRK]]</f>
        <v>0</v>
      </c>
      <c r="J62" s="15">
        <v>347281.10565</v>
      </c>
      <c r="K62" s="7">
        <v>12474830.69266</v>
      </c>
      <c r="L62" s="7">
        <v>163288836.77576157</v>
      </c>
      <c r="M62" s="9">
        <v>3</v>
      </c>
      <c r="N62" s="9">
        <v>57</v>
      </c>
      <c r="O62" s="9">
        <v>9161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146</v>
      </c>
    </row>
    <row r="63" spans="1:21" ht="12.75">
      <c r="A63" s="7" t="s">
        <v>39</v>
      </c>
      <c r="B63" s="7"/>
      <c r="C63" s="7" t="s">
        <v>25</v>
      </c>
      <c r="D63" s="7" t="s">
        <v>68</v>
      </c>
      <c r="E63" s="7" t="s">
        <v>69</v>
      </c>
      <c r="F63" s="6">
        <f>Table13[[#This Row],[AMOUNT_BRK]]/Table13[[#This Row],[AMOUNT_CLASS]]</f>
        <v>0.03430100740780149</v>
      </c>
      <c r="G63" s="6">
        <f>Table13[[#This Row],[ORDERS_BRK]]/Table13[[#This Row],[ORDERS_CLASS]]</f>
        <v>0.07246376811594203</v>
      </c>
      <c r="H63" s="6">
        <f>Table13[[#This Row],[PASS_BRK]]/Table13[[#This Row],[ORDERS_BRK]]</f>
        <v>0</v>
      </c>
      <c r="I63" s="6">
        <f>Table13[[#This Row],[AGGR_BRK]]/Table13[[#This Row],[ORDERS_BRK]]</f>
        <v>0</v>
      </c>
      <c r="J63" s="15">
        <v>427899.26</v>
      </c>
      <c r="K63" s="7">
        <v>12474830.69266</v>
      </c>
      <c r="L63" s="7">
        <v>163288836.77576157</v>
      </c>
      <c r="M63" s="9">
        <v>5</v>
      </c>
      <c r="N63" s="9">
        <v>69</v>
      </c>
      <c r="O63" s="9">
        <v>9161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146</v>
      </c>
    </row>
    <row r="64" spans="1:21" ht="12.75">
      <c r="A64" s="7" t="s">
        <v>39</v>
      </c>
      <c r="B64" s="7"/>
      <c r="C64" s="7" t="s">
        <v>25</v>
      </c>
      <c r="D64" s="7" t="s">
        <v>90</v>
      </c>
      <c r="E64" s="7" t="s">
        <v>91</v>
      </c>
      <c r="F64" s="6">
        <f>Table13[[#This Row],[AMOUNT_BRK]]/Table13[[#This Row],[AMOUNT_CLASS]]</f>
        <v>0.025636831711726104</v>
      </c>
      <c r="G64" s="8">
        <f>Table13[[#This Row],[ORDERS_BRK]]/Table13[[#This Row],[ORDERS_CLASS]]</f>
        <v>0.03508771929824561</v>
      </c>
      <c r="H64" s="8">
        <f>Table13[[#This Row],[PASS_BRK]]/Table13[[#This Row],[ORDERS_BRK]]</f>
        <v>0</v>
      </c>
      <c r="I64" s="8">
        <f>Table13[[#This Row],[AGGR_BRK]]/Table13[[#This Row],[ORDERS_BRK]]</f>
        <v>0</v>
      </c>
      <c r="J64" s="15">
        <v>319815.1351</v>
      </c>
      <c r="K64" s="7">
        <v>12474830.69266</v>
      </c>
      <c r="L64" s="7">
        <v>163288836.77576157</v>
      </c>
      <c r="M64" s="9">
        <v>2</v>
      </c>
      <c r="N64" s="9">
        <v>57</v>
      </c>
      <c r="O64" s="9">
        <v>9161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146</v>
      </c>
    </row>
    <row r="65" spans="1:21" ht="12.75">
      <c r="A65" s="7" t="s">
        <v>39</v>
      </c>
      <c r="B65" s="7"/>
      <c r="C65" s="7" t="s">
        <v>25</v>
      </c>
      <c r="D65" s="7" t="s">
        <v>64</v>
      </c>
      <c r="E65" s="7" t="s">
        <v>65</v>
      </c>
      <c r="F65" s="6">
        <f>Table13[[#This Row],[AMOUNT_BRK]]/Table13[[#This Row],[AMOUNT_CLASS]]</f>
        <v>0.030219179665645385</v>
      </c>
      <c r="G65" s="8">
        <f>Table13[[#This Row],[ORDERS_BRK]]/Table13[[#This Row],[ORDERS_CLASS]]</f>
        <v>0.05263157894736842</v>
      </c>
      <c r="H65" s="8">
        <f>Table13[[#This Row],[PASS_BRK]]/Table13[[#This Row],[ORDERS_BRK]]</f>
        <v>0</v>
      </c>
      <c r="I65" s="8">
        <f>Table13[[#This Row],[AGGR_BRK]]/Table13[[#This Row],[ORDERS_BRK]]</f>
        <v>0</v>
      </c>
      <c r="J65" s="15">
        <v>376979.15</v>
      </c>
      <c r="K65" s="7">
        <v>12474830.69266</v>
      </c>
      <c r="L65" s="7">
        <v>163288836.77576157</v>
      </c>
      <c r="M65" s="9">
        <v>3</v>
      </c>
      <c r="N65" s="9">
        <v>57</v>
      </c>
      <c r="O65" s="9">
        <v>9161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146</v>
      </c>
    </row>
    <row r="66" spans="1:21" ht="12.75">
      <c r="A66" s="7" t="s">
        <v>39</v>
      </c>
      <c r="B66" s="7"/>
      <c r="C66" s="7" t="s">
        <v>25</v>
      </c>
      <c r="D66" s="7" t="s">
        <v>52</v>
      </c>
      <c r="E66" s="7" t="s">
        <v>53</v>
      </c>
      <c r="F66" s="6">
        <f>Table13[[#This Row],[AMOUNT_BRK]]/Table13[[#This Row],[AMOUNT_CLASS]]</f>
        <v>0.045655504594151436</v>
      </c>
      <c r="G66" s="8">
        <f>Table13[[#This Row],[ORDERS_BRK]]/Table13[[#This Row],[ORDERS_CLASS]]</f>
        <v>0.08771929824561403</v>
      </c>
      <c r="H66" s="8">
        <f>Table13[[#This Row],[PASS_BRK]]/Table13[[#This Row],[ORDERS_BRK]]</f>
        <v>0</v>
      </c>
      <c r="I66" s="8">
        <f>Table13[[#This Row],[AGGR_BRK]]/Table13[[#This Row],[ORDERS_BRK]]</f>
        <v>0</v>
      </c>
      <c r="J66" s="15">
        <v>569544.69</v>
      </c>
      <c r="K66" s="7">
        <v>12474830.69266</v>
      </c>
      <c r="L66" s="7">
        <v>163288836.77576157</v>
      </c>
      <c r="M66" s="9">
        <v>5</v>
      </c>
      <c r="N66" s="9">
        <v>57</v>
      </c>
      <c r="O66" s="9">
        <v>9161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146</v>
      </c>
    </row>
    <row r="67" spans="1:21" ht="12.75">
      <c r="A67" s="7" t="s">
        <v>39</v>
      </c>
      <c r="B67" s="7"/>
      <c r="C67" s="7" t="s">
        <v>25</v>
      </c>
      <c r="D67" s="7" t="s">
        <v>40</v>
      </c>
      <c r="E67" s="7" t="s">
        <v>41</v>
      </c>
      <c r="F67" s="6">
        <f>Table13[[#This Row],[AMOUNT_BRK]]/Table13[[#This Row],[AMOUNT_CLASS]]</f>
        <v>0.09936609325923333</v>
      </c>
      <c r="G67" s="8">
        <f>Table13[[#This Row],[ORDERS_BRK]]/Table13[[#This Row],[ORDERS_CLASS]]</f>
        <v>0.08771929824561403</v>
      </c>
      <c r="H67" s="8">
        <f>Table13[[#This Row],[PASS_BRK]]/Table13[[#This Row],[ORDERS_BRK]]</f>
        <v>0</v>
      </c>
      <c r="I67" s="8">
        <f>Table13[[#This Row],[AGGR_BRK]]/Table13[[#This Row],[ORDERS_BRK]]</f>
        <v>0</v>
      </c>
      <c r="J67" s="15">
        <v>1239575.19</v>
      </c>
      <c r="K67" s="7">
        <v>12474830.69266</v>
      </c>
      <c r="L67" s="7">
        <v>163288836.77576157</v>
      </c>
      <c r="M67" s="9">
        <v>5</v>
      </c>
      <c r="N67" s="9">
        <v>57</v>
      </c>
      <c r="O67" s="9">
        <v>9161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146</v>
      </c>
    </row>
    <row r="68" spans="1:21" ht="12.75">
      <c r="A68" s="7" t="s">
        <v>39</v>
      </c>
      <c r="B68" s="7"/>
      <c r="C68" s="7" t="s">
        <v>25</v>
      </c>
      <c r="D68" s="7" t="s">
        <v>72</v>
      </c>
      <c r="E68" s="7" t="s">
        <v>73</v>
      </c>
      <c r="F68" s="6">
        <f>Table13[[#This Row],[AMOUNT_BRK]]/Table13[[#This Row],[AMOUNT_CLASS]]</f>
        <v>0.016405593393777847</v>
      </c>
      <c r="G68" s="8">
        <f>Table13[[#This Row],[ORDERS_BRK]]/Table13[[#This Row],[ORDERS_CLASS]]</f>
        <v>0.03508771929824561</v>
      </c>
      <c r="H68" s="8">
        <f>Table13[[#This Row],[PASS_BRK]]/Table13[[#This Row],[ORDERS_BRK]]</f>
        <v>0</v>
      </c>
      <c r="I68" s="8">
        <f>Table13[[#This Row],[AGGR_BRK]]/Table13[[#This Row],[ORDERS_BRK]]</f>
        <v>0</v>
      </c>
      <c r="J68" s="15">
        <v>204657</v>
      </c>
      <c r="K68" s="7">
        <v>12474830.69266</v>
      </c>
      <c r="L68" s="7">
        <v>163288836.77576157</v>
      </c>
      <c r="M68" s="9">
        <v>2</v>
      </c>
      <c r="N68" s="9">
        <v>57</v>
      </c>
      <c r="O68" s="9">
        <v>9161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146</v>
      </c>
    </row>
    <row r="69" spans="1:21" ht="12.75">
      <c r="A69" s="7" t="s">
        <v>39</v>
      </c>
      <c r="B69" s="7"/>
      <c r="C69" s="7" t="s">
        <v>25</v>
      </c>
      <c r="D69" s="7" t="s">
        <v>70</v>
      </c>
      <c r="E69" s="7" t="s">
        <v>71</v>
      </c>
      <c r="F69" s="6">
        <f>Table13[[#This Row],[AMOUNT_BRK]]/Table13[[#This Row],[AMOUNT_CLASS]]</f>
        <v>0.019999429743507127</v>
      </c>
      <c r="G69" s="8">
        <f>Table13[[#This Row],[ORDERS_BRK]]/Table13[[#This Row],[ORDERS_CLASS]]</f>
        <v>0.03508771929824561</v>
      </c>
      <c r="H69" s="8">
        <f>Table13[[#This Row],[PASS_BRK]]/Table13[[#This Row],[ORDERS_BRK]]</f>
        <v>0</v>
      </c>
      <c r="I69" s="8">
        <f>Table13[[#This Row],[AGGR_BRK]]/Table13[[#This Row],[ORDERS_BRK]]</f>
        <v>0</v>
      </c>
      <c r="J69" s="15">
        <v>249489.5</v>
      </c>
      <c r="K69" s="7">
        <v>12474830.69266</v>
      </c>
      <c r="L69" s="7">
        <v>163288836.77576157</v>
      </c>
      <c r="M69" s="9">
        <v>2</v>
      </c>
      <c r="N69" s="9">
        <v>57</v>
      </c>
      <c r="O69" s="9">
        <v>9161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146</v>
      </c>
    </row>
    <row r="70" spans="1:21" ht="12.75">
      <c r="A70" s="7" t="s">
        <v>39</v>
      </c>
      <c r="B70" s="7"/>
      <c r="C70" s="7" t="s">
        <v>25</v>
      </c>
      <c r="D70" s="7" t="s">
        <v>92</v>
      </c>
      <c r="E70" s="7" t="s">
        <v>93</v>
      </c>
      <c r="F70" s="6">
        <f>Table13[[#This Row],[AMOUNT_BRK]]/Table13[[#This Row],[AMOUNT_CLASS]]</f>
        <v>0.01521675558624543</v>
      </c>
      <c r="G70" s="8">
        <f>Table13[[#This Row],[ORDERS_BRK]]/Table13[[#This Row],[ORDERS_CLASS]]</f>
        <v>0.03508771929824561</v>
      </c>
      <c r="H70" s="8">
        <f>Table13[[#This Row],[PASS_BRK]]/Table13[[#This Row],[ORDERS_BRK]]</f>
        <v>0</v>
      </c>
      <c r="I70" s="8">
        <f>Table13[[#This Row],[AGGR_BRK]]/Table13[[#This Row],[ORDERS_BRK]]</f>
        <v>0</v>
      </c>
      <c r="J70" s="15">
        <v>189826.44963</v>
      </c>
      <c r="K70" s="7">
        <v>12474830.69266</v>
      </c>
      <c r="L70" s="7">
        <v>163288836.77576157</v>
      </c>
      <c r="M70" s="9">
        <v>2</v>
      </c>
      <c r="N70" s="9">
        <v>57</v>
      </c>
      <c r="O70" s="9">
        <v>9161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146</v>
      </c>
    </row>
    <row r="71" spans="1:21" ht="12.75">
      <c r="A71" s="7" t="s">
        <v>39</v>
      </c>
      <c r="B71" s="7"/>
      <c r="C71" s="7" t="s">
        <v>25</v>
      </c>
      <c r="D71" s="7" t="s">
        <v>66</v>
      </c>
      <c r="E71" s="7" t="s">
        <v>67</v>
      </c>
      <c r="F71" s="6">
        <f>Table13[[#This Row],[AMOUNT_BRK]]/Table13[[#This Row],[AMOUNT_CLASS]]</f>
        <v>0.02080973492912761</v>
      </c>
      <c r="G71" s="8">
        <f>Table13[[#This Row],[ORDERS_BRK]]/Table13[[#This Row],[ORDERS_CLASS]]</f>
        <v>0.03508771929824561</v>
      </c>
      <c r="H71" s="8">
        <f>Table13[[#This Row],[PASS_BRK]]/Table13[[#This Row],[ORDERS_BRK]]</f>
        <v>0</v>
      </c>
      <c r="I71" s="8">
        <f>Table13[[#This Row],[AGGR_BRK]]/Table13[[#This Row],[ORDERS_BRK]]</f>
        <v>0</v>
      </c>
      <c r="J71" s="15">
        <v>259597.92</v>
      </c>
      <c r="K71" s="7">
        <v>12474830.69266</v>
      </c>
      <c r="L71" s="7">
        <v>163288836.77576157</v>
      </c>
      <c r="M71" s="9">
        <v>2</v>
      </c>
      <c r="N71" s="9">
        <v>57</v>
      </c>
      <c r="O71" s="9">
        <v>9161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146</v>
      </c>
    </row>
    <row r="72" spans="1:21" ht="12.75">
      <c r="A72" s="7" t="s">
        <v>39</v>
      </c>
      <c r="B72" s="7"/>
      <c r="C72" s="7" t="s">
        <v>25</v>
      </c>
      <c r="D72" s="7" t="s">
        <v>58</v>
      </c>
      <c r="E72" s="7" t="s">
        <v>59</v>
      </c>
      <c r="F72" s="6">
        <f>Table13[[#This Row],[AMOUNT_BRK]]/Table13[[#This Row],[AMOUNT_CLASS]]</f>
        <v>0.025839984360642703</v>
      </c>
      <c r="G72" s="8">
        <f>Table13[[#This Row],[ORDERS_BRK]]/Table13[[#This Row],[ORDERS_CLASS]]</f>
        <v>0.07017543859649122</v>
      </c>
      <c r="H72" s="8">
        <f>Table13[[#This Row],[PASS_BRK]]/Table13[[#This Row],[ORDERS_BRK]]</f>
        <v>0</v>
      </c>
      <c r="I72" s="8">
        <f>Table13[[#This Row],[AGGR_BRK]]/Table13[[#This Row],[ORDERS_BRK]]</f>
        <v>0</v>
      </c>
      <c r="J72" s="15">
        <v>322349.43</v>
      </c>
      <c r="K72" s="7">
        <v>12474830.69266</v>
      </c>
      <c r="L72" s="7">
        <v>163288836.77576157</v>
      </c>
      <c r="M72" s="9">
        <v>4</v>
      </c>
      <c r="N72" s="9">
        <v>57</v>
      </c>
      <c r="O72" s="9">
        <v>9161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146</v>
      </c>
    </row>
    <row r="73" spans="1:21" ht="12.75">
      <c r="A73" s="7" t="s">
        <v>39</v>
      </c>
      <c r="B73" s="7"/>
      <c r="C73" s="7" t="s">
        <v>25</v>
      </c>
      <c r="D73" s="7" t="s">
        <v>56</v>
      </c>
      <c r="E73" s="7" t="s">
        <v>57</v>
      </c>
      <c r="F73" s="6">
        <f>Table13[[#This Row],[AMOUNT_BRK]]/Table13[[#This Row],[AMOUNT_CLASS]]</f>
        <v>0.02340016126806091</v>
      </c>
      <c r="G73" s="8">
        <f>Table13[[#This Row],[ORDERS_BRK]]/Table13[[#This Row],[ORDERS_CLASS]]</f>
        <v>0.057971014492753624</v>
      </c>
      <c r="H73" s="8">
        <f>Table13[[#This Row],[PASS_BRK]]/Table13[[#This Row],[ORDERS_BRK]]</f>
        <v>0</v>
      </c>
      <c r="I73" s="8">
        <f>Table13[[#This Row],[AGGR_BRK]]/Table13[[#This Row],[ORDERS_BRK]]</f>
        <v>0</v>
      </c>
      <c r="J73" s="15">
        <v>291913.05</v>
      </c>
      <c r="K73" s="7">
        <v>12474830.69266</v>
      </c>
      <c r="L73" s="7">
        <v>163288836.77576157</v>
      </c>
      <c r="M73" s="9">
        <v>4</v>
      </c>
      <c r="N73" s="9">
        <v>69</v>
      </c>
      <c r="O73" s="9">
        <v>9161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146</v>
      </c>
    </row>
    <row r="74" spans="1:21" ht="12.75">
      <c r="A74" s="7" t="s">
        <v>39</v>
      </c>
      <c r="B74" s="7" t="s">
        <v>22</v>
      </c>
      <c r="C74" s="7" t="s">
        <v>33</v>
      </c>
      <c r="D74" s="7" t="s">
        <v>50</v>
      </c>
      <c r="E74" s="7" t="s">
        <v>51</v>
      </c>
      <c r="F74" s="6">
        <f>Table13[[#This Row],[AMOUNT_BRK]]/Table13[[#This Row],[AMOUNT_CLASS]]</f>
        <v>0.2058266304339418</v>
      </c>
      <c r="G74" s="8">
        <f>Table13[[#This Row],[ORDERS_BRK]]/Table13[[#This Row],[ORDERS_CLASS]]</f>
        <v>0.037037037037037035</v>
      </c>
      <c r="H74" s="8">
        <f>Table13[[#This Row],[PASS_BRK]]/Table13[[#This Row],[ORDERS_BRK]]</f>
        <v>0</v>
      </c>
      <c r="I74" s="8">
        <f>Table13[[#This Row],[AGGR_BRK]]/Table13[[#This Row],[ORDERS_BRK]]</f>
        <v>0</v>
      </c>
      <c r="J74" s="15">
        <v>700658</v>
      </c>
      <c r="K74" s="7">
        <v>3404117.3317700005</v>
      </c>
      <c r="L74" s="7">
        <v>163288836.77576157</v>
      </c>
      <c r="M74" s="9">
        <v>1</v>
      </c>
      <c r="N74" s="9">
        <v>27</v>
      </c>
      <c r="O74" s="9">
        <v>9161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146</v>
      </c>
    </row>
    <row r="75" spans="1:21" ht="12.75">
      <c r="A75" s="7" t="s">
        <v>39</v>
      </c>
      <c r="B75" s="7" t="s">
        <v>22</v>
      </c>
      <c r="C75" s="7" t="s">
        <v>33</v>
      </c>
      <c r="D75" s="7" t="s">
        <v>86</v>
      </c>
      <c r="E75" s="7" t="s">
        <v>87</v>
      </c>
      <c r="F75" s="6">
        <f>Table13[[#This Row],[AMOUNT_BRK]]/Table13[[#This Row],[AMOUNT_CLASS]]</f>
        <v>0.12447584460306417</v>
      </c>
      <c r="G75" s="8">
        <f>Table13[[#This Row],[ORDERS_BRK]]/Table13[[#This Row],[ORDERS_CLASS]]</f>
        <v>0.1111111111111111</v>
      </c>
      <c r="H75" s="8">
        <f>Table13[[#This Row],[PASS_BRK]]/Table13[[#This Row],[ORDERS_BRK]]</f>
        <v>0</v>
      </c>
      <c r="I75" s="8">
        <f>Table13[[#This Row],[AGGR_BRK]]/Table13[[#This Row],[ORDERS_BRK]]</f>
        <v>0</v>
      </c>
      <c r="J75" s="15">
        <v>423730.38</v>
      </c>
      <c r="K75" s="7">
        <v>3404117.3317700005</v>
      </c>
      <c r="L75" s="7">
        <v>163288836.77576157</v>
      </c>
      <c r="M75" s="9">
        <v>3</v>
      </c>
      <c r="N75" s="9">
        <v>27</v>
      </c>
      <c r="O75" s="9">
        <v>9161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146</v>
      </c>
    </row>
    <row r="76" spans="1:21" ht="12.75">
      <c r="A76" s="7" t="s">
        <v>39</v>
      </c>
      <c r="B76" s="7" t="s">
        <v>22</v>
      </c>
      <c r="C76" s="7" t="s">
        <v>33</v>
      </c>
      <c r="D76" s="7" t="s">
        <v>44</v>
      </c>
      <c r="E76" s="7" t="s">
        <v>45</v>
      </c>
      <c r="F76" s="6">
        <f>Table13[[#This Row],[AMOUNT_BRK]]/Table13[[#This Row],[AMOUNT_CLASS]]</f>
        <v>0.12209508647690814</v>
      </c>
      <c r="G76" s="8">
        <f>Table13[[#This Row],[ORDERS_BRK]]/Table13[[#This Row],[ORDERS_CLASS]]</f>
        <v>0.1111111111111111</v>
      </c>
      <c r="H76" s="8">
        <f>Table13[[#This Row],[PASS_BRK]]/Table13[[#This Row],[ORDERS_BRK]]</f>
        <v>0</v>
      </c>
      <c r="I76" s="8">
        <f>Table13[[#This Row],[AGGR_BRK]]/Table13[[#This Row],[ORDERS_BRK]]</f>
        <v>0</v>
      </c>
      <c r="J76" s="15">
        <v>415626</v>
      </c>
      <c r="K76" s="7">
        <v>3404117.3317700005</v>
      </c>
      <c r="L76" s="7">
        <v>163288836.77576157</v>
      </c>
      <c r="M76" s="9">
        <v>3</v>
      </c>
      <c r="N76" s="9">
        <v>27</v>
      </c>
      <c r="O76" s="9">
        <v>9161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146</v>
      </c>
    </row>
    <row r="77" spans="1:21" ht="12.75">
      <c r="A77" s="7" t="s">
        <v>39</v>
      </c>
      <c r="B77" s="7" t="s">
        <v>22</v>
      </c>
      <c r="C77" s="7" t="s">
        <v>33</v>
      </c>
      <c r="D77" s="7" t="s">
        <v>64</v>
      </c>
      <c r="E77" s="7" t="s">
        <v>65</v>
      </c>
      <c r="F77" s="6">
        <f>Table13[[#This Row],[AMOUNT_BRK]]/Table13[[#This Row],[AMOUNT_CLASS]]</f>
        <v>0.07970961972069097</v>
      </c>
      <c r="G77" s="8">
        <f>Table13[[#This Row],[ORDERS_BRK]]/Table13[[#This Row],[ORDERS_CLASS]]</f>
        <v>0.1111111111111111</v>
      </c>
      <c r="H77" s="8">
        <f>Table13[[#This Row],[PASS_BRK]]/Table13[[#This Row],[ORDERS_BRK]]</f>
        <v>0</v>
      </c>
      <c r="I77" s="8">
        <f>Table13[[#This Row],[AGGR_BRK]]/Table13[[#This Row],[ORDERS_BRK]]</f>
        <v>0</v>
      </c>
      <c r="J77" s="15">
        <v>271340.898</v>
      </c>
      <c r="K77" s="7">
        <v>3404117.3317700005</v>
      </c>
      <c r="L77" s="7">
        <v>163288836.77576157</v>
      </c>
      <c r="M77" s="9">
        <v>3</v>
      </c>
      <c r="N77" s="9">
        <v>27</v>
      </c>
      <c r="O77" s="9">
        <v>9161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146</v>
      </c>
    </row>
    <row r="78" spans="1:21" ht="12.75">
      <c r="A78" s="7" t="s">
        <v>39</v>
      </c>
      <c r="B78" s="7" t="s">
        <v>22</v>
      </c>
      <c r="C78" s="7" t="s">
        <v>33</v>
      </c>
      <c r="D78" s="7" t="s">
        <v>62</v>
      </c>
      <c r="E78" s="7" t="s">
        <v>63</v>
      </c>
      <c r="F78" s="6">
        <f>Table13[[#This Row],[AMOUNT_BRK]]/Table13[[#This Row],[AMOUNT_CLASS]]</f>
        <v>0.07352700690838325</v>
      </c>
      <c r="G78" s="8">
        <f>Table13[[#This Row],[ORDERS_BRK]]/Table13[[#This Row],[ORDERS_CLASS]]</f>
        <v>0.1111111111111111</v>
      </c>
      <c r="H78" s="8">
        <f>Table13[[#This Row],[PASS_BRK]]/Table13[[#This Row],[ORDERS_BRK]]</f>
        <v>0</v>
      </c>
      <c r="I78" s="8">
        <f>Table13[[#This Row],[AGGR_BRK]]/Table13[[#This Row],[ORDERS_BRK]]</f>
        <v>0</v>
      </c>
      <c r="J78" s="15">
        <v>250294.55857</v>
      </c>
      <c r="K78" s="7">
        <v>3404117.3317700005</v>
      </c>
      <c r="L78" s="7">
        <v>163288836.77576157</v>
      </c>
      <c r="M78" s="9">
        <v>3</v>
      </c>
      <c r="N78" s="9">
        <v>27</v>
      </c>
      <c r="O78" s="9">
        <v>9161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146</v>
      </c>
    </row>
    <row r="79" spans="1:21" ht="12.75">
      <c r="A79" s="7" t="s">
        <v>39</v>
      </c>
      <c r="B79" s="7" t="s">
        <v>22</v>
      </c>
      <c r="C79" s="7" t="s">
        <v>33</v>
      </c>
      <c r="D79" s="7" t="s">
        <v>66</v>
      </c>
      <c r="E79" s="7" t="s">
        <v>67</v>
      </c>
      <c r="F79" s="6">
        <f>Table13[[#This Row],[AMOUNT_BRK]]/Table13[[#This Row],[AMOUNT_CLASS]]</f>
        <v>0.06023587908862779</v>
      </c>
      <c r="G79" s="8">
        <f>Table13[[#This Row],[ORDERS_BRK]]/Table13[[#This Row],[ORDERS_CLASS]]</f>
        <v>0.07407407407407407</v>
      </c>
      <c r="H79" s="8">
        <f>Table13[[#This Row],[PASS_BRK]]/Table13[[#This Row],[ORDERS_BRK]]</f>
        <v>0</v>
      </c>
      <c r="I79" s="8">
        <f>Table13[[#This Row],[AGGR_BRK]]/Table13[[#This Row],[ORDERS_BRK]]</f>
        <v>0</v>
      </c>
      <c r="J79" s="15">
        <v>205050</v>
      </c>
      <c r="K79" s="7">
        <v>3404117.3317700005</v>
      </c>
      <c r="L79" s="7">
        <v>163288836.77576157</v>
      </c>
      <c r="M79" s="9">
        <v>2</v>
      </c>
      <c r="N79" s="9">
        <v>27</v>
      </c>
      <c r="O79" s="9">
        <v>9161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146</v>
      </c>
    </row>
    <row r="80" spans="1:21" ht="12.75">
      <c r="A80" s="7" t="s">
        <v>39</v>
      </c>
      <c r="B80" s="7" t="s">
        <v>22</v>
      </c>
      <c r="C80" s="7" t="s">
        <v>33</v>
      </c>
      <c r="D80" s="7" t="s">
        <v>40</v>
      </c>
      <c r="E80" s="7" t="s">
        <v>41</v>
      </c>
      <c r="F80" s="6">
        <f>Table13[[#This Row],[AMOUNT_BRK]]/Table13[[#This Row],[AMOUNT_CLASS]]</f>
        <v>0.05948561117742391</v>
      </c>
      <c r="G80" s="8">
        <f>Table13[[#This Row],[ORDERS_BRK]]/Table13[[#This Row],[ORDERS_CLASS]]</f>
        <v>0.037037037037037035</v>
      </c>
      <c r="H80" s="8">
        <f>Table13[[#This Row],[PASS_BRK]]/Table13[[#This Row],[ORDERS_BRK]]</f>
        <v>0</v>
      </c>
      <c r="I80" s="8">
        <f>Table13[[#This Row],[AGGR_BRK]]/Table13[[#This Row],[ORDERS_BRK]]</f>
        <v>0</v>
      </c>
      <c r="J80" s="15">
        <v>202496</v>
      </c>
      <c r="K80" s="7">
        <v>3404117.3317700005</v>
      </c>
      <c r="L80" s="7">
        <v>163288836.77576157</v>
      </c>
      <c r="M80" s="9">
        <v>1</v>
      </c>
      <c r="N80" s="9">
        <v>27</v>
      </c>
      <c r="O80" s="9">
        <v>9161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146</v>
      </c>
    </row>
    <row r="81" spans="1:21" ht="12.75">
      <c r="A81" s="7" t="s">
        <v>39</v>
      </c>
      <c r="B81" s="7" t="s">
        <v>22</v>
      </c>
      <c r="C81" s="7" t="s">
        <v>33</v>
      </c>
      <c r="D81" s="7" t="s">
        <v>27</v>
      </c>
      <c r="E81" s="7" t="s">
        <v>28</v>
      </c>
      <c r="F81" s="6">
        <f>Table13[[#This Row],[AMOUNT_BRK]]/Table13[[#This Row],[AMOUNT_CLASS]]</f>
        <v>0.05804265268884386</v>
      </c>
      <c r="G81" s="8">
        <f>Table13[[#This Row],[ORDERS_BRK]]/Table13[[#This Row],[ORDERS_CLASS]]</f>
        <v>0.037037037037037035</v>
      </c>
      <c r="H81" s="8">
        <f>Table13[[#This Row],[PASS_BRK]]/Table13[[#This Row],[ORDERS_BRK]]</f>
        <v>0</v>
      </c>
      <c r="I81" s="8">
        <f>Table13[[#This Row],[AGGR_BRK]]/Table13[[#This Row],[ORDERS_BRK]]</f>
        <v>0</v>
      </c>
      <c r="J81" s="15">
        <v>197584</v>
      </c>
      <c r="K81" s="7">
        <v>3404117.3317700005</v>
      </c>
      <c r="L81" s="7">
        <v>163288836.77576157</v>
      </c>
      <c r="M81" s="9">
        <v>1</v>
      </c>
      <c r="N81" s="9">
        <v>27</v>
      </c>
      <c r="O81" s="9">
        <v>9161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146</v>
      </c>
    </row>
    <row r="82" spans="1:21" ht="12.75">
      <c r="A82" s="7" t="s">
        <v>39</v>
      </c>
      <c r="B82" s="7" t="s">
        <v>22</v>
      </c>
      <c r="C82" s="7" t="s">
        <v>33</v>
      </c>
      <c r="D82" s="7" t="s">
        <v>94</v>
      </c>
      <c r="E82" s="7" t="s">
        <v>95</v>
      </c>
      <c r="F82" s="6">
        <f>Table13[[#This Row],[AMOUNT_BRK]]/Table13[[#This Row],[AMOUNT_CLASS]]</f>
        <v>0.03676967992020347</v>
      </c>
      <c r="G82" s="8">
        <f>Table13[[#This Row],[ORDERS_BRK]]/Table13[[#This Row],[ORDERS_CLASS]]</f>
        <v>0.037037037037037035</v>
      </c>
      <c r="H82" s="8">
        <f>Table13[[#This Row],[PASS_BRK]]/Table13[[#This Row],[ORDERS_BRK]]</f>
        <v>0</v>
      </c>
      <c r="I82" s="8">
        <f>Table13[[#This Row],[AGGR_BRK]]/Table13[[#This Row],[ORDERS_BRK]]</f>
        <v>0</v>
      </c>
      <c r="J82" s="15">
        <v>125168.3047</v>
      </c>
      <c r="K82" s="7">
        <v>3404117.3317700005</v>
      </c>
      <c r="L82" s="7">
        <v>163288836.77576157</v>
      </c>
      <c r="M82" s="9">
        <v>1</v>
      </c>
      <c r="N82" s="9">
        <v>27</v>
      </c>
      <c r="O82" s="9">
        <v>9161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146</v>
      </c>
    </row>
    <row r="83" spans="1:21" ht="12.75">
      <c r="A83" s="7" t="s">
        <v>39</v>
      </c>
      <c r="B83" s="7" t="s">
        <v>22</v>
      </c>
      <c r="C83" s="7" t="s">
        <v>33</v>
      </c>
      <c r="D83" s="7" t="s">
        <v>54</v>
      </c>
      <c r="E83" s="7" t="s">
        <v>55</v>
      </c>
      <c r="F83" s="6">
        <f>Table13[[#This Row],[AMOUNT_BRK]]/Table13[[#This Row],[AMOUNT_CLASS]]</f>
        <v>0.03024102578346598</v>
      </c>
      <c r="G83" s="8">
        <f>Table13[[#This Row],[ORDERS_BRK]]/Table13[[#This Row],[ORDERS_CLASS]]</f>
        <v>0.037037037037037035</v>
      </c>
      <c r="H83" s="8">
        <f>Table13[[#This Row],[PASS_BRK]]/Table13[[#This Row],[ORDERS_BRK]]</f>
        <v>0</v>
      </c>
      <c r="I83" s="8">
        <f>Table13[[#This Row],[AGGR_BRK]]/Table13[[#This Row],[ORDERS_BRK]]</f>
        <v>0</v>
      </c>
      <c r="J83" s="15">
        <v>102944</v>
      </c>
      <c r="K83" s="7">
        <v>3404117.3317700005</v>
      </c>
      <c r="L83" s="7">
        <v>163288836.77576157</v>
      </c>
      <c r="M83" s="9">
        <v>1</v>
      </c>
      <c r="N83" s="9">
        <v>27</v>
      </c>
      <c r="O83" s="9">
        <v>9161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146</v>
      </c>
    </row>
    <row r="84" spans="1:21" ht="12.75">
      <c r="A84" s="7" t="s">
        <v>39</v>
      </c>
      <c r="B84" s="7" t="s">
        <v>22</v>
      </c>
      <c r="C84" s="7" t="s">
        <v>33</v>
      </c>
      <c r="D84" s="7" t="s">
        <v>84</v>
      </c>
      <c r="E84" s="7" t="s">
        <v>85</v>
      </c>
      <c r="F84" s="6">
        <f>Table13[[#This Row],[AMOUNT_BRK]]/Table13[[#This Row],[AMOUNT_CLASS]]</f>
        <v>0.029660552254672377</v>
      </c>
      <c r="G84" s="8">
        <f>Table13[[#This Row],[ORDERS_BRK]]/Table13[[#This Row],[ORDERS_CLASS]]</f>
        <v>0.037037037037037035</v>
      </c>
      <c r="H84" s="8">
        <f>Table13[[#This Row],[PASS_BRK]]/Table13[[#This Row],[ORDERS_BRK]]</f>
        <v>0</v>
      </c>
      <c r="I84" s="8">
        <f>Table13[[#This Row],[AGGR_BRK]]/Table13[[#This Row],[ORDERS_BRK]]</f>
        <v>0</v>
      </c>
      <c r="J84" s="15">
        <v>100968</v>
      </c>
      <c r="K84" s="7">
        <v>3404117.3317700005</v>
      </c>
      <c r="L84" s="7">
        <v>163288836.77576157</v>
      </c>
      <c r="M84" s="9">
        <v>1</v>
      </c>
      <c r="N84" s="9">
        <v>27</v>
      </c>
      <c r="O84" s="9">
        <v>9161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146</v>
      </c>
    </row>
    <row r="85" spans="1:21" ht="12.75">
      <c r="A85" s="7" t="s">
        <v>39</v>
      </c>
      <c r="B85" s="7" t="s">
        <v>22</v>
      </c>
      <c r="C85" s="7" t="s">
        <v>33</v>
      </c>
      <c r="D85" s="7" t="s">
        <v>70</v>
      </c>
      <c r="E85" s="7" t="s">
        <v>71</v>
      </c>
      <c r="F85" s="6">
        <f>Table13[[#This Row],[AMOUNT_BRK]]/Table13[[#This Row],[AMOUNT_CLASS]]</f>
        <v>0.029556560539493765</v>
      </c>
      <c r="G85" s="8">
        <f>Table13[[#This Row],[ORDERS_BRK]]/Table13[[#This Row],[ORDERS_CLASS]]</f>
        <v>0.037037037037037035</v>
      </c>
      <c r="H85" s="8">
        <f>Table13[[#This Row],[PASS_BRK]]/Table13[[#This Row],[ORDERS_BRK]]</f>
        <v>0</v>
      </c>
      <c r="I85" s="8">
        <f>Table13[[#This Row],[AGGR_BRK]]/Table13[[#This Row],[ORDERS_BRK]]</f>
        <v>0</v>
      </c>
      <c r="J85" s="15">
        <v>100614</v>
      </c>
      <c r="K85" s="7">
        <v>3404117.3317700005</v>
      </c>
      <c r="L85" s="7">
        <v>163288836.77576157</v>
      </c>
      <c r="M85" s="9">
        <v>1</v>
      </c>
      <c r="N85" s="9">
        <v>27</v>
      </c>
      <c r="O85" s="9">
        <v>9161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146</v>
      </c>
    </row>
    <row r="86" spans="1:21" ht="12.75">
      <c r="A86" s="7" t="s">
        <v>39</v>
      </c>
      <c r="B86" s="7" t="s">
        <v>22</v>
      </c>
      <c r="C86" s="7" t="s">
        <v>33</v>
      </c>
      <c r="D86" s="7" t="s">
        <v>52</v>
      </c>
      <c r="E86" s="7" t="s">
        <v>53</v>
      </c>
      <c r="F86" s="6">
        <f>Table13[[#This Row],[AMOUNT_BRK]]/Table13[[#This Row],[AMOUNT_CLASS]]</f>
        <v>0.028932610248422096</v>
      </c>
      <c r="G86" s="8">
        <f>Table13[[#This Row],[ORDERS_BRK]]/Table13[[#This Row],[ORDERS_CLASS]]</f>
        <v>0.037037037037037035</v>
      </c>
      <c r="H86" s="8">
        <f>Table13[[#This Row],[PASS_BRK]]/Table13[[#This Row],[ORDERS_BRK]]</f>
        <v>0</v>
      </c>
      <c r="I86" s="8">
        <f>Table13[[#This Row],[AGGR_BRK]]/Table13[[#This Row],[ORDERS_BRK]]</f>
        <v>0</v>
      </c>
      <c r="J86" s="15">
        <v>98490</v>
      </c>
      <c r="K86" s="7">
        <v>3404117.3317700005</v>
      </c>
      <c r="L86" s="7">
        <v>163288836.77576157</v>
      </c>
      <c r="M86" s="9">
        <v>1</v>
      </c>
      <c r="N86" s="9">
        <v>27</v>
      </c>
      <c r="O86" s="9">
        <v>9161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146</v>
      </c>
    </row>
    <row r="87" spans="1:21" ht="12.75">
      <c r="A87" s="7" t="s">
        <v>39</v>
      </c>
      <c r="B87" s="7" t="s">
        <v>22</v>
      </c>
      <c r="C87" s="7" t="s">
        <v>33</v>
      </c>
      <c r="D87" s="7" t="s">
        <v>56</v>
      </c>
      <c r="E87" s="7" t="s">
        <v>57</v>
      </c>
      <c r="F87" s="6">
        <f>Table13[[#This Row],[AMOUNT_BRK]]/Table13[[#This Row],[AMOUNT_CLASS]]</f>
        <v>0.019342511900365008</v>
      </c>
      <c r="G87" s="8">
        <f>Table13[[#This Row],[ORDERS_BRK]]/Table13[[#This Row],[ORDERS_CLASS]]</f>
        <v>0.07407407407407407</v>
      </c>
      <c r="H87" s="8">
        <f>Table13[[#This Row],[PASS_BRK]]/Table13[[#This Row],[ORDERS_BRK]]</f>
        <v>0</v>
      </c>
      <c r="I87" s="8">
        <f>Table13[[#This Row],[AGGR_BRK]]/Table13[[#This Row],[ORDERS_BRK]]</f>
        <v>0</v>
      </c>
      <c r="J87" s="15">
        <v>65844.18000000001</v>
      </c>
      <c r="K87" s="7">
        <v>3404117.3317700005</v>
      </c>
      <c r="L87" s="7">
        <v>163288836.77576157</v>
      </c>
      <c r="M87" s="9">
        <v>2</v>
      </c>
      <c r="N87" s="9">
        <v>27</v>
      </c>
      <c r="O87" s="9">
        <v>9161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146</v>
      </c>
    </row>
    <row r="88" spans="1:21" ht="12.75">
      <c r="A88" s="7" t="s">
        <v>39</v>
      </c>
      <c r="B88" s="7" t="s">
        <v>22</v>
      </c>
      <c r="C88" s="7" t="s">
        <v>33</v>
      </c>
      <c r="D88" s="7" t="s">
        <v>58</v>
      </c>
      <c r="E88" s="7" t="s">
        <v>59</v>
      </c>
      <c r="F88" s="6">
        <f>Table13[[#This Row],[AMOUNT_BRK]]/Table13[[#This Row],[AMOUNT_CLASS]]</f>
        <v>0.01855826454934556</v>
      </c>
      <c r="G88" s="8">
        <f>Table13[[#This Row],[ORDERS_BRK]]/Table13[[#This Row],[ORDERS_CLASS]]</f>
        <v>0.037037037037037035</v>
      </c>
      <c r="H88" s="8">
        <f>Table13[[#This Row],[PASS_BRK]]/Table13[[#This Row],[ORDERS_BRK]]</f>
        <v>0</v>
      </c>
      <c r="I88" s="8">
        <f>Table13[[#This Row],[AGGR_BRK]]/Table13[[#This Row],[ORDERS_BRK]]</f>
        <v>0</v>
      </c>
      <c r="J88" s="15">
        <v>63174.51</v>
      </c>
      <c r="K88" s="7">
        <v>3404117.3317700005</v>
      </c>
      <c r="L88" s="7">
        <v>163288836.77576157</v>
      </c>
      <c r="M88" s="9">
        <v>1</v>
      </c>
      <c r="N88" s="9">
        <v>27</v>
      </c>
      <c r="O88" s="9">
        <v>9161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146</v>
      </c>
    </row>
    <row r="89" spans="1:21" ht="12.75">
      <c r="A89" s="7" t="s">
        <v>39</v>
      </c>
      <c r="B89" s="7" t="s">
        <v>22</v>
      </c>
      <c r="C89" s="7" t="s">
        <v>33</v>
      </c>
      <c r="D89" s="7" t="s">
        <v>68</v>
      </c>
      <c r="E89" s="7" t="s">
        <v>69</v>
      </c>
      <c r="F89" s="6">
        <f>Table13[[#This Row],[AMOUNT_BRK]]/Table13[[#This Row],[AMOUNT_CLASS]]</f>
        <v>0.014206502240289845</v>
      </c>
      <c r="G89" s="8">
        <f>Table13[[#This Row],[ORDERS_BRK]]/Table13[[#This Row],[ORDERS_CLASS]]</f>
        <v>0.037037037037037035</v>
      </c>
      <c r="H89" s="8">
        <f>Table13[[#This Row],[PASS_BRK]]/Table13[[#This Row],[ORDERS_BRK]]</f>
        <v>0</v>
      </c>
      <c r="I89" s="8">
        <f>Table13[[#This Row],[AGGR_BRK]]/Table13[[#This Row],[ORDERS_BRK]]</f>
        <v>0</v>
      </c>
      <c r="J89" s="15">
        <v>48360.6005</v>
      </c>
      <c r="K89" s="7">
        <v>3404117.3317700005</v>
      </c>
      <c r="L89" s="7">
        <v>163288836.77576157</v>
      </c>
      <c r="M89" s="9">
        <v>1</v>
      </c>
      <c r="N89" s="9">
        <v>27</v>
      </c>
      <c r="O89" s="9">
        <v>9161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146</v>
      </c>
    </row>
    <row r="90" spans="1:21" ht="12.75">
      <c r="A90" s="7" t="s">
        <v>39</v>
      </c>
      <c r="B90" s="7" t="s">
        <v>22</v>
      </c>
      <c r="C90" s="7" t="s">
        <v>33</v>
      </c>
      <c r="D90" s="7" t="s">
        <v>96</v>
      </c>
      <c r="E90" s="7" t="s">
        <v>97</v>
      </c>
      <c r="F90" s="6">
        <f>Table13[[#This Row],[AMOUNT_BRK]]/Table13[[#This Row],[AMOUNT_CLASS]]</f>
        <v>0.009333961465857842</v>
      </c>
      <c r="G90" s="8">
        <f>Table13[[#This Row],[ORDERS_BRK]]/Table13[[#This Row],[ORDERS_CLASS]]</f>
        <v>0.037037037037037035</v>
      </c>
      <c r="H90" s="8">
        <f>Table13[[#This Row],[PASS_BRK]]/Table13[[#This Row],[ORDERS_BRK]]</f>
        <v>0</v>
      </c>
      <c r="I90" s="8">
        <f>Table13[[#This Row],[AGGR_BRK]]/Table13[[#This Row],[ORDERS_BRK]]</f>
        <v>0</v>
      </c>
      <c r="J90" s="15">
        <v>31773.9</v>
      </c>
      <c r="K90" s="7">
        <v>3404117.3317700005</v>
      </c>
      <c r="L90" s="7">
        <v>163288836.77576157</v>
      </c>
      <c r="M90" s="9">
        <v>1</v>
      </c>
      <c r="N90" s="9">
        <v>27</v>
      </c>
      <c r="O90" s="9">
        <v>9161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146</v>
      </c>
    </row>
    <row r="91" spans="1:21" ht="12.75">
      <c r="A91" s="7" t="s">
        <v>113</v>
      </c>
      <c r="B91" s="7" t="s">
        <v>98</v>
      </c>
      <c r="C91" s="7" t="s">
        <v>25</v>
      </c>
      <c r="D91" s="7" t="s">
        <v>114</v>
      </c>
      <c r="E91" s="7" t="s">
        <v>115</v>
      </c>
      <c r="F91" s="6">
        <f>Table13[[#This Row],[AMOUNT_BRK]]/Table13[[#This Row],[AMOUNT_CLASS]]</f>
        <v>0.1941478323534289</v>
      </c>
      <c r="G91" s="8">
        <f>Table13[[#This Row],[ORDERS_BRK]]/Table13[[#This Row],[ORDERS_CLASS]]</f>
        <v>0.12727272727272726</v>
      </c>
      <c r="H91" s="8">
        <f>Table13[[#This Row],[PASS_BRK]]/Table13[[#This Row],[ORDERS_BRK]]</f>
        <v>0</v>
      </c>
      <c r="I91" s="8">
        <f>Table13[[#This Row],[AGGR_BRK]]/Table13[[#This Row],[ORDERS_BRK]]</f>
        <v>0</v>
      </c>
      <c r="J91" s="15">
        <v>332053.12872000004</v>
      </c>
      <c r="K91" s="7">
        <v>1710310.77038</v>
      </c>
      <c r="L91" s="7">
        <v>163288836.77576157</v>
      </c>
      <c r="M91" s="9">
        <v>7</v>
      </c>
      <c r="N91" s="9">
        <v>55</v>
      </c>
      <c r="O91" s="9">
        <v>9161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146</v>
      </c>
    </row>
    <row r="92" spans="1:21" ht="12.75">
      <c r="A92" s="7" t="s">
        <v>113</v>
      </c>
      <c r="B92" s="7" t="s">
        <v>98</v>
      </c>
      <c r="C92" s="7" t="s">
        <v>25</v>
      </c>
      <c r="D92" s="7" t="s">
        <v>27</v>
      </c>
      <c r="E92" s="7" t="s">
        <v>28</v>
      </c>
      <c r="F92" s="6">
        <f>Table13[[#This Row],[AMOUNT_BRK]]/Table13[[#This Row],[AMOUNT_CLASS]]</f>
        <v>0.18877602196135687</v>
      </c>
      <c r="G92" s="8">
        <f>Table13[[#This Row],[ORDERS_BRK]]/Table13[[#This Row],[ORDERS_CLASS]]</f>
        <v>0.09090909090909091</v>
      </c>
      <c r="H92" s="8">
        <f>Table13[[#This Row],[PASS_BRK]]/Table13[[#This Row],[ORDERS_BRK]]</f>
        <v>0</v>
      </c>
      <c r="I92" s="8">
        <f>Table13[[#This Row],[AGGR_BRK]]/Table13[[#This Row],[ORDERS_BRK]]</f>
        <v>0</v>
      </c>
      <c r="J92" s="15">
        <v>322865.66355000006</v>
      </c>
      <c r="K92" s="7">
        <v>1710310.77038</v>
      </c>
      <c r="L92" s="7">
        <v>163288836.77576157</v>
      </c>
      <c r="M92" s="9">
        <v>5</v>
      </c>
      <c r="N92" s="9">
        <v>55</v>
      </c>
      <c r="O92" s="9">
        <v>9161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146</v>
      </c>
    </row>
    <row r="93" spans="1:21" ht="12.75">
      <c r="A93" s="7" t="s">
        <v>113</v>
      </c>
      <c r="B93" s="7" t="s">
        <v>98</v>
      </c>
      <c r="C93" s="7" t="s">
        <v>25</v>
      </c>
      <c r="D93" s="7" t="s">
        <v>86</v>
      </c>
      <c r="E93" s="7" t="s">
        <v>87</v>
      </c>
      <c r="F93" s="6">
        <f>Table13[[#This Row],[AMOUNT_BRK]]/Table13[[#This Row],[AMOUNT_CLASS]]</f>
        <v>0.1803781217792696</v>
      </c>
      <c r="G93" s="8">
        <f>Table13[[#This Row],[ORDERS_BRK]]/Table13[[#This Row],[ORDERS_CLASS]]</f>
        <v>0.18181818181818182</v>
      </c>
      <c r="H93" s="8">
        <f>Table13[[#This Row],[PASS_BRK]]/Table13[[#This Row],[ORDERS_BRK]]</f>
        <v>0</v>
      </c>
      <c r="I93" s="8">
        <f>Table13[[#This Row],[AGGR_BRK]]/Table13[[#This Row],[ORDERS_BRK]]</f>
        <v>0</v>
      </c>
      <c r="J93" s="15">
        <v>308502.64442</v>
      </c>
      <c r="K93" s="7">
        <v>1710310.77038</v>
      </c>
      <c r="L93" s="7">
        <v>163288836.77576157</v>
      </c>
      <c r="M93" s="9">
        <v>10</v>
      </c>
      <c r="N93" s="9">
        <v>55</v>
      </c>
      <c r="O93" s="9">
        <v>9161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146</v>
      </c>
    </row>
    <row r="94" spans="1:21" ht="12.75">
      <c r="A94" s="7" t="s">
        <v>113</v>
      </c>
      <c r="B94" s="7" t="s">
        <v>98</v>
      </c>
      <c r="C94" s="7" t="s">
        <v>25</v>
      </c>
      <c r="D94" s="7" t="s">
        <v>74</v>
      </c>
      <c r="E94" s="7" t="s">
        <v>75</v>
      </c>
      <c r="F94" s="6">
        <f>Table13[[#This Row],[AMOUNT_BRK]]/Table13[[#This Row],[AMOUNT_CLASS]]</f>
        <v>0.17822982238033427</v>
      </c>
      <c r="G94" s="8">
        <f>Table13[[#This Row],[ORDERS_BRK]]/Table13[[#This Row],[ORDERS_CLASS]]</f>
        <v>0.14545454545454545</v>
      </c>
      <c r="H94" s="8">
        <f>Table13[[#This Row],[PASS_BRK]]/Table13[[#This Row],[ORDERS_BRK]]</f>
        <v>0</v>
      </c>
      <c r="I94" s="8">
        <f>Table13[[#This Row],[AGGR_BRK]]/Table13[[#This Row],[ORDERS_BRK]]</f>
        <v>0</v>
      </c>
      <c r="J94" s="15">
        <v>304828.38482000004</v>
      </c>
      <c r="K94" s="7">
        <v>1710310.77038</v>
      </c>
      <c r="L94" s="7">
        <v>163288836.77576157</v>
      </c>
      <c r="M94" s="9">
        <v>8</v>
      </c>
      <c r="N94" s="9">
        <v>55</v>
      </c>
      <c r="O94" s="9">
        <v>9161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146</v>
      </c>
    </row>
    <row r="95" spans="1:21" ht="12.75">
      <c r="A95" s="7" t="s">
        <v>113</v>
      </c>
      <c r="B95" s="7" t="s">
        <v>98</v>
      </c>
      <c r="C95" s="7" t="s">
        <v>25</v>
      </c>
      <c r="D95" s="7" t="s">
        <v>23</v>
      </c>
      <c r="E95" s="7" t="s">
        <v>24</v>
      </c>
      <c r="F95" s="6">
        <f>Table13[[#This Row],[AMOUNT_BRK]]/Table13[[#This Row],[AMOUNT_CLASS]]</f>
        <v>0.07029007878099824</v>
      </c>
      <c r="G95" s="8">
        <f>Table13[[#This Row],[ORDERS_BRK]]/Table13[[#This Row],[ORDERS_CLASS]]</f>
        <v>0.07272727272727272</v>
      </c>
      <c r="H95" s="8">
        <f>Table13[[#This Row],[PASS_BRK]]/Table13[[#This Row],[ORDERS_BRK]]</f>
        <v>0</v>
      </c>
      <c r="I95" s="8">
        <f>Table13[[#This Row],[AGGR_BRK]]/Table13[[#This Row],[ORDERS_BRK]]</f>
        <v>0</v>
      </c>
      <c r="J95" s="15">
        <v>120217.87878999999</v>
      </c>
      <c r="K95" s="7">
        <v>1710310.77038</v>
      </c>
      <c r="L95" s="7">
        <v>163288836.77576157</v>
      </c>
      <c r="M95" s="9">
        <v>4</v>
      </c>
      <c r="N95" s="9">
        <v>55</v>
      </c>
      <c r="O95" s="9">
        <v>9161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146</v>
      </c>
    </row>
    <row r="96" spans="1:21" ht="12.75">
      <c r="A96" s="7" t="s">
        <v>113</v>
      </c>
      <c r="B96" s="7" t="s">
        <v>98</v>
      </c>
      <c r="C96" s="7" t="s">
        <v>25</v>
      </c>
      <c r="D96" s="7" t="s">
        <v>34</v>
      </c>
      <c r="E96" s="7" t="s">
        <v>35</v>
      </c>
      <c r="F96" s="6">
        <f>Table13[[#This Row],[AMOUNT_BRK]]/Table13[[#This Row],[AMOUNT_CLASS]]</f>
        <v>0.0693485061744934</v>
      </c>
      <c r="G96" s="8">
        <f>Table13[[#This Row],[ORDERS_BRK]]/Table13[[#This Row],[ORDERS_CLASS]]</f>
        <v>0.23636363636363636</v>
      </c>
      <c r="H96" s="8">
        <f>Table13[[#This Row],[PASS_BRK]]/Table13[[#This Row],[ORDERS_BRK]]</f>
        <v>0</v>
      </c>
      <c r="I96" s="8">
        <f>Table13[[#This Row],[AGGR_BRK]]/Table13[[#This Row],[ORDERS_BRK]]</f>
        <v>0</v>
      </c>
      <c r="J96" s="15">
        <v>118607.49701999998</v>
      </c>
      <c r="K96" s="7">
        <v>1710310.77038</v>
      </c>
      <c r="L96" s="7">
        <v>163288836.77576157</v>
      </c>
      <c r="M96" s="9">
        <v>13</v>
      </c>
      <c r="N96" s="9">
        <v>55</v>
      </c>
      <c r="O96" s="9">
        <v>9161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146</v>
      </c>
    </row>
    <row r="97" spans="1:21" ht="12.75">
      <c r="A97" s="7" t="s">
        <v>113</v>
      </c>
      <c r="B97" s="7" t="s">
        <v>98</v>
      </c>
      <c r="C97" s="7" t="s">
        <v>25</v>
      </c>
      <c r="D97" s="7" t="s">
        <v>76</v>
      </c>
      <c r="E97" s="7" t="s">
        <v>77</v>
      </c>
      <c r="F97" s="6">
        <f>Table13[[#This Row],[AMOUNT_BRK]]/Table13[[#This Row],[AMOUNT_CLASS]]</f>
        <v>0.0651080347434513</v>
      </c>
      <c r="G97" s="8">
        <f>Table13[[#This Row],[ORDERS_BRK]]/Table13[[#This Row],[ORDERS_CLASS]]</f>
        <v>0.05454545454545454</v>
      </c>
      <c r="H97" s="8">
        <f>Table13[[#This Row],[PASS_BRK]]/Table13[[#This Row],[ORDERS_BRK]]</f>
        <v>0</v>
      </c>
      <c r="I97" s="8">
        <f>Table13[[#This Row],[AGGR_BRK]]/Table13[[#This Row],[ORDERS_BRK]]</f>
        <v>0</v>
      </c>
      <c r="J97" s="15">
        <v>111354.97305999999</v>
      </c>
      <c r="K97" s="7">
        <v>1710310.77038</v>
      </c>
      <c r="L97" s="7">
        <v>163288836.77576157</v>
      </c>
      <c r="M97" s="9">
        <v>3</v>
      </c>
      <c r="N97" s="9">
        <v>55</v>
      </c>
      <c r="O97" s="9">
        <v>9161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146</v>
      </c>
    </row>
    <row r="98" spans="1:21" ht="12.75">
      <c r="A98" s="7" t="s">
        <v>113</v>
      </c>
      <c r="B98" s="7" t="s">
        <v>98</v>
      </c>
      <c r="C98" s="7" t="s">
        <v>25</v>
      </c>
      <c r="D98" s="7" t="s">
        <v>26</v>
      </c>
      <c r="E98" s="7" t="s">
        <v>79</v>
      </c>
      <c r="F98" s="6">
        <f>Table13[[#This Row],[AMOUNT_BRK]]/Table13[[#This Row],[AMOUNT_CLASS]]</f>
        <v>0.053721581826667565</v>
      </c>
      <c r="G98" s="8">
        <f>Table13[[#This Row],[ORDERS_BRK]]/Table13[[#This Row],[ORDERS_CLASS]]</f>
        <v>0.09090909090909091</v>
      </c>
      <c r="H98" s="8">
        <f>Table13[[#This Row],[PASS_BRK]]/Table13[[#This Row],[ORDERS_BRK]]</f>
        <v>0</v>
      </c>
      <c r="I98" s="8">
        <f>Table13[[#This Row],[AGGR_BRK]]/Table13[[#This Row],[ORDERS_BRK]]</f>
        <v>0</v>
      </c>
      <c r="J98" s="15">
        <v>91880.6</v>
      </c>
      <c r="K98" s="7">
        <v>1710310.77038</v>
      </c>
      <c r="L98" s="7">
        <v>163288836.77576157</v>
      </c>
      <c r="M98" s="9">
        <v>5</v>
      </c>
      <c r="N98" s="9">
        <v>55</v>
      </c>
      <c r="O98" s="9">
        <v>9161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146</v>
      </c>
    </row>
    <row r="99" spans="1:21" ht="12.75">
      <c r="A99" s="7" t="s">
        <v>113</v>
      </c>
      <c r="B99" s="7" t="s">
        <v>98</v>
      </c>
      <c r="C99" s="7" t="s">
        <v>33</v>
      </c>
      <c r="D99" s="7" t="s">
        <v>74</v>
      </c>
      <c r="E99" s="7" t="s">
        <v>75</v>
      </c>
      <c r="F99" s="6">
        <f>Table13[[#This Row],[AMOUNT_BRK]]/Table13[[#This Row],[AMOUNT_CLASS]]</f>
        <v>0.2578193957773806</v>
      </c>
      <c r="G99" s="8">
        <f>Table13[[#This Row],[ORDERS_BRK]]/Table13[[#This Row],[ORDERS_CLASS]]</f>
        <v>0.14705882352941177</v>
      </c>
      <c r="H99" s="8">
        <f>Table13[[#This Row],[PASS_BRK]]/Table13[[#This Row],[ORDERS_BRK]]</f>
        <v>0</v>
      </c>
      <c r="I99" s="8">
        <f>Table13[[#This Row],[AGGR_BRK]]/Table13[[#This Row],[ORDERS_BRK]]</f>
        <v>0</v>
      </c>
      <c r="J99" s="15">
        <v>7327792.085717999</v>
      </c>
      <c r="K99" s="7">
        <v>28422190.904695664</v>
      </c>
      <c r="L99" s="7">
        <v>163288836.77576157</v>
      </c>
      <c r="M99" s="9">
        <v>90</v>
      </c>
      <c r="N99" s="9">
        <v>612</v>
      </c>
      <c r="O99" s="9">
        <v>9161</v>
      </c>
      <c r="P99" s="9">
        <v>0</v>
      </c>
      <c r="Q99" s="9">
        <v>0</v>
      </c>
      <c r="R99" s="9">
        <v>0</v>
      </c>
      <c r="S99" s="9">
        <v>0</v>
      </c>
      <c r="T99" s="9">
        <v>21</v>
      </c>
      <c r="U99" s="9">
        <v>146</v>
      </c>
    </row>
    <row r="100" spans="1:21" ht="12.75">
      <c r="A100" s="7" t="s">
        <v>113</v>
      </c>
      <c r="B100" s="7" t="s">
        <v>98</v>
      </c>
      <c r="C100" s="7" t="s">
        <v>33</v>
      </c>
      <c r="D100" s="7" t="s">
        <v>86</v>
      </c>
      <c r="E100" s="7" t="s">
        <v>87</v>
      </c>
      <c r="F100" s="6">
        <f>Table13[[#This Row],[AMOUNT_BRK]]/Table13[[#This Row],[AMOUNT_CLASS]]</f>
        <v>0.2140429867986647</v>
      </c>
      <c r="G100" s="8">
        <f>Table13[[#This Row],[ORDERS_BRK]]/Table13[[#This Row],[ORDERS_CLASS]]</f>
        <v>0.21405228758169934</v>
      </c>
      <c r="H100" s="8">
        <f>Table13[[#This Row],[PASS_BRK]]/Table13[[#This Row],[ORDERS_BRK]]</f>
        <v>0</v>
      </c>
      <c r="I100" s="8">
        <f>Table13[[#This Row],[AGGR_BRK]]/Table13[[#This Row],[ORDERS_BRK]]</f>
        <v>0</v>
      </c>
      <c r="J100" s="15">
        <v>6083570.632602902</v>
      </c>
      <c r="K100" s="7">
        <v>28422190.904695664</v>
      </c>
      <c r="L100" s="7">
        <v>163288836.77576157</v>
      </c>
      <c r="M100" s="9">
        <v>131</v>
      </c>
      <c r="N100" s="9">
        <v>612</v>
      </c>
      <c r="O100" s="9">
        <v>9161</v>
      </c>
      <c r="P100" s="9">
        <v>0</v>
      </c>
      <c r="Q100" s="9">
        <v>0</v>
      </c>
      <c r="R100" s="9">
        <v>0</v>
      </c>
      <c r="S100" s="9">
        <v>0</v>
      </c>
      <c r="T100" s="9">
        <v>21</v>
      </c>
      <c r="U100" s="9">
        <v>146</v>
      </c>
    </row>
    <row r="101" spans="1:21" ht="12.75">
      <c r="A101" s="7" t="s">
        <v>113</v>
      </c>
      <c r="B101" s="7" t="s">
        <v>98</v>
      </c>
      <c r="C101" s="7" t="s">
        <v>33</v>
      </c>
      <c r="D101" s="7" t="s">
        <v>114</v>
      </c>
      <c r="E101" s="7" t="s">
        <v>115</v>
      </c>
      <c r="F101" s="6">
        <f>Table13[[#This Row],[AMOUNT_BRK]]/Table13[[#This Row],[AMOUNT_CLASS]]</f>
        <v>0.20871148455261976</v>
      </c>
      <c r="G101" s="8">
        <f>Table13[[#This Row],[ORDERS_BRK]]/Table13[[#This Row],[ORDERS_CLASS]]</f>
        <v>0.19281045751633988</v>
      </c>
      <c r="H101" s="8">
        <f>Table13[[#This Row],[PASS_BRK]]/Table13[[#This Row],[ORDERS_BRK]]</f>
        <v>0</v>
      </c>
      <c r="I101" s="8">
        <f>Table13[[#This Row],[AGGR_BRK]]/Table13[[#This Row],[ORDERS_BRK]]</f>
        <v>0</v>
      </c>
      <c r="J101" s="15">
        <v>5932037.657956999</v>
      </c>
      <c r="K101" s="7">
        <v>28422190.904695664</v>
      </c>
      <c r="L101" s="7">
        <v>163288836.77576157</v>
      </c>
      <c r="M101" s="9">
        <v>118</v>
      </c>
      <c r="N101" s="9">
        <v>612</v>
      </c>
      <c r="O101" s="9">
        <v>9161</v>
      </c>
      <c r="P101" s="9">
        <v>0</v>
      </c>
      <c r="Q101" s="9">
        <v>0</v>
      </c>
      <c r="R101" s="9">
        <v>0</v>
      </c>
      <c r="S101" s="9">
        <v>0</v>
      </c>
      <c r="T101" s="9">
        <v>21</v>
      </c>
      <c r="U101" s="9">
        <v>146</v>
      </c>
    </row>
    <row r="102" spans="1:21" ht="12.75">
      <c r="A102" s="7" t="s">
        <v>113</v>
      </c>
      <c r="B102" s="7" t="s">
        <v>98</v>
      </c>
      <c r="C102" s="7" t="s">
        <v>33</v>
      </c>
      <c r="D102" s="7" t="s">
        <v>27</v>
      </c>
      <c r="E102" s="7" t="s">
        <v>28</v>
      </c>
      <c r="F102" s="6">
        <f>Table13[[#This Row],[AMOUNT_BRK]]/Table13[[#This Row],[AMOUNT_CLASS]]</f>
        <v>0.12798261235399824</v>
      </c>
      <c r="G102" s="8">
        <f>Table13[[#This Row],[ORDERS_BRK]]/Table13[[#This Row],[ORDERS_CLASS]]</f>
        <v>0.13562091503267973</v>
      </c>
      <c r="H102" s="8">
        <f>Table13[[#This Row],[PASS_BRK]]/Table13[[#This Row],[ORDERS_BRK]]</f>
        <v>0</v>
      </c>
      <c r="I102" s="8">
        <f>Table13[[#This Row],[AGGR_BRK]]/Table13[[#This Row],[ORDERS_BRK]]</f>
        <v>0</v>
      </c>
      <c r="J102" s="15">
        <v>3637546.240807</v>
      </c>
      <c r="K102" s="7">
        <v>28422190.904695664</v>
      </c>
      <c r="L102" s="7">
        <v>163288836.77576157</v>
      </c>
      <c r="M102" s="9">
        <v>83</v>
      </c>
      <c r="N102" s="9">
        <v>612</v>
      </c>
      <c r="O102" s="9">
        <v>9161</v>
      </c>
      <c r="P102" s="9">
        <v>0</v>
      </c>
      <c r="Q102" s="9">
        <v>0</v>
      </c>
      <c r="R102" s="9">
        <v>0</v>
      </c>
      <c r="S102" s="9">
        <v>0</v>
      </c>
      <c r="T102" s="9">
        <v>21</v>
      </c>
      <c r="U102" s="9">
        <v>146</v>
      </c>
    </row>
    <row r="103" spans="1:21" ht="12.75">
      <c r="A103" s="7" t="s">
        <v>113</v>
      </c>
      <c r="B103" s="7" t="s">
        <v>98</v>
      </c>
      <c r="C103" s="7" t="s">
        <v>33</v>
      </c>
      <c r="D103" s="7" t="s">
        <v>76</v>
      </c>
      <c r="E103" s="7" t="s">
        <v>77</v>
      </c>
      <c r="F103" s="6">
        <f>Table13[[#This Row],[AMOUNT_BRK]]/Table13[[#This Row],[AMOUNT_CLASS]]</f>
        <v>0.07037520667309084</v>
      </c>
      <c r="G103" s="8">
        <f>Table13[[#This Row],[ORDERS_BRK]]/Table13[[#This Row],[ORDERS_CLASS]]</f>
        <v>0.04411764705882353</v>
      </c>
      <c r="H103" s="8">
        <f>Table13[[#This Row],[PASS_BRK]]/Table13[[#This Row],[ORDERS_BRK]]</f>
        <v>0</v>
      </c>
      <c r="I103" s="8">
        <f>Table13[[#This Row],[AGGR_BRK]]/Table13[[#This Row],[ORDERS_BRK]]</f>
        <v>0</v>
      </c>
      <c r="J103" s="15">
        <v>2000217.55902</v>
      </c>
      <c r="K103" s="7">
        <v>28422190.904695664</v>
      </c>
      <c r="L103" s="7">
        <v>163288836.77576157</v>
      </c>
      <c r="M103" s="9">
        <v>27</v>
      </c>
      <c r="N103" s="9">
        <v>612</v>
      </c>
      <c r="O103" s="9">
        <v>9161</v>
      </c>
      <c r="P103" s="9">
        <v>0</v>
      </c>
      <c r="Q103" s="9">
        <v>0</v>
      </c>
      <c r="R103" s="9">
        <v>0</v>
      </c>
      <c r="S103" s="9">
        <v>0</v>
      </c>
      <c r="T103" s="9">
        <v>21</v>
      </c>
      <c r="U103" s="9">
        <v>146</v>
      </c>
    </row>
    <row r="104" spans="1:21" ht="12.75">
      <c r="A104" s="7" t="s">
        <v>113</v>
      </c>
      <c r="B104" s="7" t="s">
        <v>98</v>
      </c>
      <c r="C104" s="7" t="s">
        <v>33</v>
      </c>
      <c r="D104" s="7" t="s">
        <v>23</v>
      </c>
      <c r="E104" s="7" t="s">
        <v>24</v>
      </c>
      <c r="F104" s="6">
        <f>Table13[[#This Row],[AMOUNT_BRK]]/Table13[[#This Row],[AMOUNT_CLASS]]</f>
        <v>0.06639408131160944</v>
      </c>
      <c r="G104" s="8">
        <f>Table13[[#This Row],[ORDERS_BRK]]/Table13[[#This Row],[ORDERS_CLASS]]</f>
        <v>0.17483660130718953</v>
      </c>
      <c r="H104" s="8">
        <f>Table13[[#This Row],[PASS_BRK]]/Table13[[#This Row],[ORDERS_BRK]]</f>
        <v>0</v>
      </c>
      <c r="I104" s="8">
        <f>Table13[[#This Row],[AGGR_BRK]]/Table13[[#This Row],[ORDERS_BRK]]</f>
        <v>0</v>
      </c>
      <c r="J104" s="15">
        <v>1887065.2539804503</v>
      </c>
      <c r="K104" s="7">
        <v>28422190.904695664</v>
      </c>
      <c r="L104" s="7">
        <v>163288836.77576157</v>
      </c>
      <c r="M104" s="9">
        <v>107</v>
      </c>
      <c r="N104" s="9">
        <v>612</v>
      </c>
      <c r="O104" s="9">
        <v>9161</v>
      </c>
      <c r="P104" s="9">
        <v>0</v>
      </c>
      <c r="Q104" s="9">
        <v>0</v>
      </c>
      <c r="R104" s="9">
        <v>0</v>
      </c>
      <c r="S104" s="9">
        <v>0</v>
      </c>
      <c r="T104" s="9">
        <v>21</v>
      </c>
      <c r="U104" s="9">
        <v>146</v>
      </c>
    </row>
    <row r="105" spans="1:21" ht="12.75">
      <c r="A105" s="7" t="s">
        <v>113</v>
      </c>
      <c r="B105" s="7" t="s">
        <v>98</v>
      </c>
      <c r="C105" s="7" t="s">
        <v>33</v>
      </c>
      <c r="D105" s="7" t="s">
        <v>36</v>
      </c>
      <c r="E105" s="7"/>
      <c r="F105" s="6">
        <f>Table13[[#This Row],[AMOUNT_BRK]]/Table13[[#This Row],[AMOUNT_CLASS]]</f>
        <v>0.029272584544893256</v>
      </c>
      <c r="G105" s="8">
        <f>Table13[[#This Row],[ORDERS_BRK]]/Table13[[#This Row],[ORDERS_CLASS]]</f>
        <v>0.03431372549019608</v>
      </c>
      <c r="H105" s="8">
        <f>Table13[[#This Row],[PASS_BRK]]/Table13[[#This Row],[ORDERS_BRK]]</f>
        <v>1</v>
      </c>
      <c r="I105" s="8">
        <f>Table13[[#This Row],[AGGR_BRK]]/Table13[[#This Row],[ORDERS_BRK]]</f>
        <v>0</v>
      </c>
      <c r="J105" s="15">
        <v>831990.9862088</v>
      </c>
      <c r="K105" s="7">
        <v>28422190.904695664</v>
      </c>
      <c r="L105" s="7">
        <v>163288836.77576157</v>
      </c>
      <c r="M105" s="9">
        <v>21</v>
      </c>
      <c r="N105" s="9">
        <v>612</v>
      </c>
      <c r="O105" s="9">
        <v>9161</v>
      </c>
      <c r="P105" s="9">
        <v>0</v>
      </c>
      <c r="Q105" s="9">
        <v>0</v>
      </c>
      <c r="R105" s="9">
        <v>0</v>
      </c>
      <c r="S105" s="9">
        <v>21</v>
      </c>
      <c r="T105" s="9">
        <v>21</v>
      </c>
      <c r="U105" s="9">
        <v>146</v>
      </c>
    </row>
    <row r="106" spans="1:21" ht="12.75">
      <c r="A106" s="7" t="s">
        <v>113</v>
      </c>
      <c r="B106" s="7" t="s">
        <v>98</v>
      </c>
      <c r="C106" s="7" t="s">
        <v>33</v>
      </c>
      <c r="D106" s="7" t="s">
        <v>26</v>
      </c>
      <c r="E106" s="7" t="s">
        <v>79</v>
      </c>
      <c r="F106" s="6">
        <f>Table13[[#This Row],[AMOUNT_BRK]]/Table13[[#This Row],[AMOUNT_CLASS]]</f>
        <v>0.01795882554100259</v>
      </c>
      <c r="G106" s="8">
        <f>Table13[[#This Row],[ORDERS_BRK]]/Table13[[#This Row],[ORDERS_CLASS]]</f>
        <v>0.03104575163398693</v>
      </c>
      <c r="H106" s="8">
        <f>Table13[[#This Row],[PASS_BRK]]/Table13[[#This Row],[ORDERS_BRK]]</f>
        <v>0</v>
      </c>
      <c r="I106" s="8">
        <f>Table13[[#This Row],[AGGR_BRK]]/Table13[[#This Row],[ORDERS_BRK]]</f>
        <v>0</v>
      </c>
      <c r="J106" s="15">
        <v>510429.1679505</v>
      </c>
      <c r="K106" s="7">
        <v>28422190.904695664</v>
      </c>
      <c r="L106" s="7">
        <v>163288836.77576157</v>
      </c>
      <c r="M106" s="9">
        <v>19</v>
      </c>
      <c r="N106" s="9">
        <v>612</v>
      </c>
      <c r="O106" s="9">
        <v>9161</v>
      </c>
      <c r="P106" s="9">
        <v>0</v>
      </c>
      <c r="Q106" s="9">
        <v>0</v>
      </c>
      <c r="R106" s="9">
        <v>0</v>
      </c>
      <c r="S106" s="9">
        <v>0</v>
      </c>
      <c r="T106" s="9">
        <v>21</v>
      </c>
      <c r="U106" s="9">
        <v>146</v>
      </c>
    </row>
    <row r="107" spans="1:21" ht="12.75">
      <c r="A107" s="7" t="s">
        <v>113</v>
      </c>
      <c r="B107" s="7" t="s">
        <v>98</v>
      </c>
      <c r="C107" s="7" t="s">
        <v>33</v>
      </c>
      <c r="D107" s="7" t="s">
        <v>34</v>
      </c>
      <c r="E107" s="7" t="s">
        <v>35</v>
      </c>
      <c r="F107" s="6">
        <f>Table13[[#This Row],[AMOUNT_BRK]]/Table13[[#This Row],[AMOUNT_CLASS]]</f>
        <v>0.007442822446740058</v>
      </c>
      <c r="G107" s="8">
        <f>Table13[[#This Row],[ORDERS_BRK]]/Table13[[#This Row],[ORDERS_CLASS]]</f>
        <v>0.026143790849673203</v>
      </c>
      <c r="H107" s="8">
        <f>Table13[[#This Row],[PASS_BRK]]/Table13[[#This Row],[ORDERS_BRK]]</f>
        <v>0</v>
      </c>
      <c r="I107" s="8">
        <f>Table13[[#This Row],[AGGR_BRK]]/Table13[[#This Row],[ORDERS_BRK]]</f>
        <v>0</v>
      </c>
      <c r="J107" s="15">
        <v>211541.320451</v>
      </c>
      <c r="K107" s="7">
        <v>28422190.904695664</v>
      </c>
      <c r="L107" s="7">
        <v>163288836.77576157</v>
      </c>
      <c r="M107" s="9">
        <v>16</v>
      </c>
      <c r="N107" s="9">
        <v>612</v>
      </c>
      <c r="O107" s="9">
        <v>9161</v>
      </c>
      <c r="P107" s="9">
        <v>0</v>
      </c>
      <c r="Q107" s="9">
        <v>0</v>
      </c>
      <c r="R107" s="9">
        <v>0</v>
      </c>
      <c r="S107" s="9">
        <v>0</v>
      </c>
      <c r="T107" s="9">
        <v>21</v>
      </c>
      <c r="U107" s="9">
        <v>146</v>
      </c>
    </row>
    <row r="108" spans="1:21" ht="12.75">
      <c r="A108" s="7" t="s">
        <v>78</v>
      </c>
      <c r="B108" s="7" t="s">
        <v>98</v>
      </c>
      <c r="C108" s="7" t="s">
        <v>25</v>
      </c>
      <c r="D108" s="7" t="s">
        <v>31</v>
      </c>
      <c r="E108" s="7" t="s">
        <v>32</v>
      </c>
      <c r="F108" s="6">
        <f>Table13[[#This Row],[AMOUNT_BRK]]/Table13[[#This Row],[AMOUNT_CLASS]]</f>
        <v>1</v>
      </c>
      <c r="G108" s="8">
        <f>Table13[[#This Row],[ORDERS_BRK]]/Table13[[#This Row],[ORDERS_CLASS]]</f>
        <v>1</v>
      </c>
      <c r="H108" s="8">
        <f>Table13[[#This Row],[PASS_BRK]]/Table13[[#This Row],[ORDERS_BRK]]</f>
        <v>0</v>
      </c>
      <c r="I108" s="8">
        <f>Table13[[#This Row],[AGGR_BRK]]/Table13[[#This Row],[ORDERS_BRK]]</f>
        <v>0</v>
      </c>
      <c r="J108" s="15">
        <v>507483.1</v>
      </c>
      <c r="K108" s="7">
        <v>507483.1</v>
      </c>
      <c r="L108" s="7">
        <v>163288836.77576157</v>
      </c>
      <c r="M108" s="9">
        <v>10</v>
      </c>
      <c r="N108" s="9">
        <v>10</v>
      </c>
      <c r="O108" s="9">
        <v>9161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146</v>
      </c>
    </row>
    <row r="109" spans="1:21" ht="12.75">
      <c r="A109" s="7" t="s">
        <v>78</v>
      </c>
      <c r="B109" s="7" t="s">
        <v>98</v>
      </c>
      <c r="C109" s="7" t="s">
        <v>33</v>
      </c>
      <c r="D109" s="7" t="s">
        <v>31</v>
      </c>
      <c r="E109" s="7" t="s">
        <v>32</v>
      </c>
      <c r="F109" s="6">
        <f>Table13[[#This Row],[AMOUNT_BRK]]/Table13[[#This Row],[AMOUNT_CLASS]]</f>
        <v>0.8153681635647911</v>
      </c>
      <c r="G109" s="8">
        <f>Table13[[#This Row],[ORDERS_BRK]]/Table13[[#This Row],[ORDERS_CLASS]]</f>
        <v>0.56</v>
      </c>
      <c r="H109" s="8">
        <f>Table13[[#This Row],[PASS_BRK]]/Table13[[#This Row],[ORDERS_BRK]]</f>
        <v>0</v>
      </c>
      <c r="I109" s="8">
        <f>Table13[[#This Row],[AGGR_BRK]]/Table13[[#This Row],[ORDERS_BRK]]</f>
        <v>0</v>
      </c>
      <c r="J109" s="15">
        <v>1420935.9100000001</v>
      </c>
      <c r="K109" s="7">
        <v>1742692.4100000001</v>
      </c>
      <c r="L109" s="7">
        <v>163288836.77576157</v>
      </c>
      <c r="M109" s="9">
        <v>14</v>
      </c>
      <c r="N109" s="9">
        <v>25</v>
      </c>
      <c r="O109" s="9">
        <v>9161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146</v>
      </c>
    </row>
    <row r="110" spans="1:21" ht="12.75">
      <c r="A110" s="7" t="s">
        <v>78</v>
      </c>
      <c r="B110" s="7" t="s">
        <v>98</v>
      </c>
      <c r="C110" s="7" t="s">
        <v>33</v>
      </c>
      <c r="D110" s="7" t="s">
        <v>27</v>
      </c>
      <c r="E110" s="7" t="s">
        <v>28</v>
      </c>
      <c r="F110" s="6">
        <f>Table13[[#This Row],[AMOUNT_BRK]]/Table13[[#This Row],[AMOUNT_CLASS]]</f>
        <v>0.12636360767761648</v>
      </c>
      <c r="G110" s="8">
        <f>Table13[[#This Row],[ORDERS_BRK]]/Table13[[#This Row],[ORDERS_CLASS]]</f>
        <v>0.4</v>
      </c>
      <c r="H110" s="8">
        <f>Table13[[#This Row],[PASS_BRK]]/Table13[[#This Row],[ORDERS_BRK]]</f>
        <v>0</v>
      </c>
      <c r="I110" s="8">
        <f>Table13[[#This Row],[AGGR_BRK]]/Table13[[#This Row],[ORDERS_BRK]]</f>
        <v>0</v>
      </c>
      <c r="J110" s="15">
        <v>220212.9</v>
      </c>
      <c r="K110" s="7">
        <v>1742692.4100000001</v>
      </c>
      <c r="L110" s="7">
        <v>163288836.77576157</v>
      </c>
      <c r="M110" s="9">
        <v>10</v>
      </c>
      <c r="N110" s="9">
        <v>25</v>
      </c>
      <c r="O110" s="9">
        <v>9161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146</v>
      </c>
    </row>
    <row r="111" spans="1:21" ht="12.75">
      <c r="A111" s="7" t="s">
        <v>78</v>
      </c>
      <c r="B111" s="7" t="s">
        <v>98</v>
      </c>
      <c r="C111" s="7" t="s">
        <v>33</v>
      </c>
      <c r="D111" s="7" t="s">
        <v>74</v>
      </c>
      <c r="E111" s="7" t="s">
        <v>75</v>
      </c>
      <c r="F111" s="6">
        <f>Table13[[#This Row],[AMOUNT_BRK]]/Table13[[#This Row],[AMOUNT_CLASS]]</f>
        <v>0.0582682287575924</v>
      </c>
      <c r="G111" s="8">
        <f>Table13[[#This Row],[ORDERS_BRK]]/Table13[[#This Row],[ORDERS_CLASS]]</f>
        <v>0.04</v>
      </c>
      <c r="H111" s="8">
        <f>Table13[[#This Row],[PASS_BRK]]/Table13[[#This Row],[ORDERS_BRK]]</f>
        <v>0</v>
      </c>
      <c r="I111" s="8">
        <f>Table13[[#This Row],[AGGR_BRK]]/Table13[[#This Row],[ORDERS_BRK]]</f>
        <v>0</v>
      </c>
      <c r="J111" s="15">
        <v>101543.6</v>
      </c>
      <c r="K111" s="7">
        <v>1742692.4100000001</v>
      </c>
      <c r="L111" s="7">
        <v>163288836.77576157</v>
      </c>
      <c r="M111" s="9">
        <v>1</v>
      </c>
      <c r="N111" s="9">
        <v>25</v>
      </c>
      <c r="O111" s="9">
        <v>9161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146</v>
      </c>
    </row>
    <row r="112" spans="1:21" ht="12.75">
      <c r="A112" s="7" t="s">
        <v>78</v>
      </c>
      <c r="B112" s="7" t="s">
        <v>22</v>
      </c>
      <c r="C112" s="7" t="s">
        <v>25</v>
      </c>
      <c r="D112" s="7" t="s">
        <v>31</v>
      </c>
      <c r="E112" s="7" t="s">
        <v>32</v>
      </c>
      <c r="F112" s="6">
        <f>Table13[[#This Row],[AMOUNT_BRK]]/Table13[[#This Row],[AMOUNT_CLASS]]</f>
        <v>1.2547967273747866</v>
      </c>
      <c r="G112" s="8">
        <f>Table13[[#This Row],[ORDERS_BRK]]/Table13[[#This Row],[ORDERS_CLASS]]</f>
        <v>1.6153846153846154</v>
      </c>
      <c r="H112" s="8">
        <f>Table13[[#This Row],[PASS_BRK]]/Table13[[#This Row],[ORDERS_BRK]]</f>
        <v>0</v>
      </c>
      <c r="I112" s="8">
        <f>Table13[[#This Row],[AGGR_BRK]]/Table13[[#This Row],[ORDERS_BRK]]</f>
        <v>0</v>
      </c>
      <c r="J112" s="15">
        <v>1719034.5</v>
      </c>
      <c r="K112" s="7">
        <v>1369970.5</v>
      </c>
      <c r="L112" s="7">
        <v>163288836.77576157</v>
      </c>
      <c r="M112" s="9">
        <v>21</v>
      </c>
      <c r="N112" s="9">
        <v>13</v>
      </c>
      <c r="O112" s="9">
        <v>9161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146</v>
      </c>
    </row>
    <row r="113" spans="1:21" ht="12.75">
      <c r="A113" s="7" t="s">
        <v>78</v>
      </c>
      <c r="B113" s="7" t="s">
        <v>22</v>
      </c>
      <c r="C113" s="7" t="s">
        <v>25</v>
      </c>
      <c r="D113" s="7" t="s">
        <v>27</v>
      </c>
      <c r="E113" s="7" t="s">
        <v>28</v>
      </c>
      <c r="F113" s="6">
        <f>Table13[[#This Row],[AMOUNT_BRK]]/Table13[[#This Row],[AMOUNT_CLASS]]</f>
        <v>0.07836665096073236</v>
      </c>
      <c r="G113" s="8">
        <f>Table13[[#This Row],[ORDERS_BRK]]/Table13[[#This Row],[ORDERS_CLASS]]</f>
        <v>0.07692307692307693</v>
      </c>
      <c r="H113" s="8">
        <f>Table13[[#This Row],[PASS_BRK]]/Table13[[#This Row],[ORDERS_BRK]]</f>
        <v>0</v>
      </c>
      <c r="I113" s="8">
        <f>Table13[[#This Row],[AGGR_BRK]]/Table13[[#This Row],[ORDERS_BRK]]</f>
        <v>0</v>
      </c>
      <c r="J113" s="15">
        <v>107360</v>
      </c>
      <c r="K113" s="7">
        <v>1369970.5</v>
      </c>
      <c r="L113" s="7">
        <v>163288836.77576157</v>
      </c>
      <c r="M113" s="9">
        <v>1</v>
      </c>
      <c r="N113" s="9">
        <v>13</v>
      </c>
      <c r="O113" s="9">
        <v>9161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146</v>
      </c>
    </row>
    <row r="114" spans="1:21" ht="12.75">
      <c r="A114" s="7" t="s">
        <v>78</v>
      </c>
      <c r="B114" s="7" t="s">
        <v>22</v>
      </c>
      <c r="C114" s="7" t="s">
        <v>25</v>
      </c>
      <c r="D114" s="7" t="s">
        <v>74</v>
      </c>
      <c r="E114" s="7" t="s">
        <v>75</v>
      </c>
      <c r="F114" s="6">
        <f>Table13[[#This Row],[AMOUNT_BRK]]/Table13[[#This Row],[AMOUNT_CLASS]]</f>
        <v>0.037270218592298156</v>
      </c>
      <c r="G114" s="8">
        <f>Table13[[#This Row],[ORDERS_BRK]]/Table13[[#This Row],[ORDERS_CLASS]]</f>
        <v>0.07692307692307693</v>
      </c>
      <c r="H114" s="8">
        <f>Table13[[#This Row],[PASS_BRK]]/Table13[[#This Row],[ORDERS_BRK]]</f>
        <v>0</v>
      </c>
      <c r="I114" s="8">
        <f>Table13[[#This Row],[AGGR_BRK]]/Table13[[#This Row],[ORDERS_BRK]]</f>
        <v>0</v>
      </c>
      <c r="J114" s="15">
        <v>51059.1</v>
      </c>
      <c r="K114" s="7">
        <v>1369970.5</v>
      </c>
      <c r="L114" s="7">
        <v>163288836.77576157</v>
      </c>
      <c r="M114" s="9">
        <v>1</v>
      </c>
      <c r="N114" s="9">
        <v>13</v>
      </c>
      <c r="O114" s="9">
        <v>9161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146</v>
      </c>
    </row>
    <row r="115" spans="1:21" ht="12.75">
      <c r="A115" s="7" t="s">
        <v>78</v>
      </c>
      <c r="B115" s="7" t="s">
        <v>22</v>
      </c>
      <c r="C115" s="7" t="s">
        <v>33</v>
      </c>
      <c r="D115" s="7" t="s">
        <v>31</v>
      </c>
      <c r="E115" s="7" t="s">
        <v>32</v>
      </c>
      <c r="F115" s="6">
        <f>Table13[[#This Row],[AMOUNT_BRK]]/Table13[[#This Row],[AMOUNT_CLASS]]</f>
        <v>0.6772296905362609</v>
      </c>
      <c r="G115" s="8">
        <f>Table13[[#This Row],[ORDERS_BRK]]/Table13[[#This Row],[ORDERS_CLASS]]</f>
        <v>0.7608695652173914</v>
      </c>
      <c r="H115" s="8">
        <f>Table13[[#This Row],[PASS_BRK]]/Table13[[#This Row],[ORDERS_BRK]]</f>
        <v>0</v>
      </c>
      <c r="I115" s="8">
        <f>Table13[[#This Row],[AGGR_BRK]]/Table13[[#This Row],[ORDERS_BRK]]</f>
        <v>0</v>
      </c>
      <c r="J115" s="15">
        <v>2840611.91</v>
      </c>
      <c r="K115" s="7">
        <v>4194458.61529</v>
      </c>
      <c r="L115" s="7">
        <v>163288836.77576157</v>
      </c>
      <c r="M115" s="9">
        <v>35</v>
      </c>
      <c r="N115" s="9">
        <v>46</v>
      </c>
      <c r="O115" s="9">
        <v>9161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146</v>
      </c>
    </row>
    <row r="116" spans="1:21" ht="12.75">
      <c r="A116" s="7" t="s">
        <v>78</v>
      </c>
      <c r="B116" s="7" t="s">
        <v>22</v>
      </c>
      <c r="C116" s="7" t="s">
        <v>33</v>
      </c>
      <c r="D116" s="7" t="s">
        <v>74</v>
      </c>
      <c r="E116" s="7" t="s">
        <v>75</v>
      </c>
      <c r="F116" s="6">
        <f>Table13[[#This Row],[AMOUNT_BRK]]/Table13[[#This Row],[AMOUNT_CLASS]]</f>
        <v>0.0852327541620726</v>
      </c>
      <c r="G116" s="8">
        <f>Table13[[#This Row],[ORDERS_BRK]]/Table13[[#This Row],[ORDERS_CLASS]]</f>
        <v>0.043478260869565216</v>
      </c>
      <c r="H116" s="8">
        <f>Table13[[#This Row],[PASS_BRK]]/Table13[[#This Row],[ORDERS_BRK]]</f>
        <v>0</v>
      </c>
      <c r="I116" s="8">
        <f>Table13[[#This Row],[AGGR_BRK]]/Table13[[#This Row],[ORDERS_BRK]]</f>
        <v>0</v>
      </c>
      <c r="J116" s="15">
        <v>357505.26</v>
      </c>
      <c r="K116" s="7">
        <v>4194458.61529</v>
      </c>
      <c r="L116" s="7">
        <v>163288836.77576157</v>
      </c>
      <c r="M116" s="9">
        <v>2</v>
      </c>
      <c r="N116" s="9">
        <v>46</v>
      </c>
      <c r="O116" s="9">
        <v>9161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146</v>
      </c>
    </row>
    <row r="117" spans="1:21" ht="12.75">
      <c r="A117" s="7" t="s">
        <v>78</v>
      </c>
      <c r="B117" s="7" t="s">
        <v>22</v>
      </c>
      <c r="C117" s="7" t="s">
        <v>33</v>
      </c>
      <c r="D117" s="7" t="s">
        <v>86</v>
      </c>
      <c r="E117" s="7" t="s">
        <v>87</v>
      </c>
      <c r="F117" s="6">
        <f>Table13[[#This Row],[AMOUNT_BRK]]/Table13[[#This Row],[AMOUNT_CLASS]]</f>
        <v>0.07334052573045384</v>
      </c>
      <c r="G117" s="8">
        <f>Table13[[#This Row],[ORDERS_BRK]]/Table13[[#This Row],[ORDERS_CLASS]]</f>
        <v>0.043478260869565216</v>
      </c>
      <c r="H117" s="8">
        <f>Table13[[#This Row],[PASS_BRK]]/Table13[[#This Row],[ORDERS_BRK]]</f>
        <v>0</v>
      </c>
      <c r="I117" s="8">
        <f>Table13[[#This Row],[AGGR_BRK]]/Table13[[#This Row],[ORDERS_BRK]]</f>
        <v>0</v>
      </c>
      <c r="J117" s="15">
        <v>307623.80000000005</v>
      </c>
      <c r="K117" s="7">
        <v>4194458.61529</v>
      </c>
      <c r="L117" s="7">
        <v>163288836.77576157</v>
      </c>
      <c r="M117" s="9">
        <v>2</v>
      </c>
      <c r="N117" s="9">
        <v>46</v>
      </c>
      <c r="O117" s="9">
        <v>9161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146</v>
      </c>
    </row>
    <row r="118" spans="1:21" ht="12.75">
      <c r="A118" s="7" t="s">
        <v>78</v>
      </c>
      <c r="B118" s="7" t="s">
        <v>22</v>
      </c>
      <c r="C118" s="7" t="s">
        <v>33</v>
      </c>
      <c r="D118" s="7" t="s">
        <v>27</v>
      </c>
      <c r="E118" s="7" t="s">
        <v>28</v>
      </c>
      <c r="F118" s="6">
        <f>Table13[[#This Row],[AMOUNT_BRK]]/Table13[[#This Row],[AMOUNT_CLASS]]</f>
        <v>0.06666688735005354</v>
      </c>
      <c r="G118" s="8">
        <f>Table13[[#This Row],[ORDERS_BRK]]/Table13[[#This Row],[ORDERS_CLASS]]</f>
        <v>0.06521739130434782</v>
      </c>
      <c r="H118" s="8">
        <f>Table13[[#This Row],[PASS_BRK]]/Table13[[#This Row],[ORDERS_BRK]]</f>
        <v>0</v>
      </c>
      <c r="I118" s="8">
        <f>Table13[[#This Row],[AGGR_BRK]]/Table13[[#This Row],[ORDERS_BRK]]</f>
        <v>0</v>
      </c>
      <c r="J118" s="15">
        <v>279631.5</v>
      </c>
      <c r="K118" s="7">
        <v>4194458.61529</v>
      </c>
      <c r="L118" s="7">
        <v>163288836.77576157</v>
      </c>
      <c r="M118" s="9">
        <v>3</v>
      </c>
      <c r="N118" s="9">
        <v>46</v>
      </c>
      <c r="O118" s="9">
        <v>9161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146</v>
      </c>
    </row>
    <row r="119" spans="1:21" ht="12.75">
      <c r="A119" s="7" t="s">
        <v>78</v>
      </c>
      <c r="B119" s="7" t="s">
        <v>22</v>
      </c>
      <c r="C119" s="7" t="s">
        <v>33</v>
      </c>
      <c r="D119" s="7" t="s">
        <v>34</v>
      </c>
      <c r="E119" s="7" t="s">
        <v>35</v>
      </c>
      <c r="F119" s="6">
        <f>Table13[[#This Row],[AMOUNT_BRK]]/Table13[[#This Row],[AMOUNT_CLASS]]</f>
        <v>0.04150790744849504</v>
      </c>
      <c r="G119" s="8">
        <f>Table13[[#This Row],[ORDERS_BRK]]/Table13[[#This Row],[ORDERS_CLASS]]</f>
        <v>0.021739130434782608</v>
      </c>
      <c r="H119" s="8">
        <f>Table13[[#This Row],[PASS_BRK]]/Table13[[#This Row],[ORDERS_BRK]]</f>
        <v>0</v>
      </c>
      <c r="I119" s="8">
        <f>Table13[[#This Row],[AGGR_BRK]]/Table13[[#This Row],[ORDERS_BRK]]</f>
        <v>0</v>
      </c>
      <c r="J119" s="15">
        <v>174103.2</v>
      </c>
      <c r="K119" s="7">
        <v>4194458.61529</v>
      </c>
      <c r="L119" s="7">
        <v>163288836.77576157</v>
      </c>
      <c r="M119" s="9">
        <v>1</v>
      </c>
      <c r="N119" s="9">
        <v>46</v>
      </c>
      <c r="O119" s="9">
        <v>9161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146</v>
      </c>
    </row>
    <row r="120" spans="1:21" ht="12.75">
      <c r="A120" s="7" t="s">
        <v>78</v>
      </c>
      <c r="B120" s="7" t="s">
        <v>22</v>
      </c>
      <c r="C120" s="7" t="s">
        <v>33</v>
      </c>
      <c r="D120" s="7" t="s">
        <v>23</v>
      </c>
      <c r="E120" s="7" t="s">
        <v>24</v>
      </c>
      <c r="F120" s="6">
        <f>Table13[[#This Row],[AMOUNT_BRK]]/Table13[[#This Row],[AMOUNT_CLASS]]</f>
        <v>0.02503302800920362</v>
      </c>
      <c r="G120" s="8">
        <f>Table13[[#This Row],[ORDERS_BRK]]/Table13[[#This Row],[ORDERS_CLASS]]</f>
        <v>0.021739130434782608</v>
      </c>
      <c r="H120" s="8">
        <f>Table13[[#This Row],[PASS_BRK]]/Table13[[#This Row],[ORDERS_BRK]]</f>
        <v>0</v>
      </c>
      <c r="I120" s="8">
        <f>Table13[[#This Row],[AGGR_BRK]]/Table13[[#This Row],[ORDERS_BRK]]</f>
        <v>0</v>
      </c>
      <c r="J120" s="15">
        <v>105000</v>
      </c>
      <c r="K120" s="7">
        <v>4194458.61529</v>
      </c>
      <c r="L120" s="7">
        <v>163288836.77576157</v>
      </c>
      <c r="M120" s="9">
        <v>1</v>
      </c>
      <c r="N120" s="9">
        <v>46</v>
      </c>
      <c r="O120" s="9">
        <v>9161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146</v>
      </c>
    </row>
    <row r="121" spans="1:21" ht="12.75">
      <c r="A121" s="7" t="s">
        <v>78</v>
      </c>
      <c r="B121" s="7" t="s">
        <v>22</v>
      </c>
      <c r="C121" s="7" t="s">
        <v>33</v>
      </c>
      <c r="D121" s="7" t="s">
        <v>76</v>
      </c>
      <c r="E121" s="7" t="s">
        <v>77</v>
      </c>
      <c r="F121" s="6">
        <f>Table13[[#This Row],[AMOUNT_BRK]]/Table13[[#This Row],[AMOUNT_CLASS]]</f>
        <v>0.023204949417118176</v>
      </c>
      <c r="G121" s="8">
        <f>Table13[[#This Row],[ORDERS_BRK]]/Table13[[#This Row],[ORDERS_CLASS]]</f>
        <v>0.021739130434782608</v>
      </c>
      <c r="H121" s="8">
        <f>Table13[[#This Row],[PASS_BRK]]/Table13[[#This Row],[ORDERS_BRK]]</f>
        <v>0</v>
      </c>
      <c r="I121" s="8">
        <f>Table13[[#This Row],[AGGR_BRK]]/Table13[[#This Row],[ORDERS_BRK]]</f>
        <v>0</v>
      </c>
      <c r="J121" s="15">
        <v>97332.2</v>
      </c>
      <c r="K121" s="7">
        <v>4194458.61529</v>
      </c>
      <c r="L121" s="7">
        <v>163288836.77576157</v>
      </c>
      <c r="M121" s="9">
        <v>1</v>
      </c>
      <c r="N121" s="9">
        <v>46</v>
      </c>
      <c r="O121" s="9">
        <v>9161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146</v>
      </c>
    </row>
    <row r="122" spans="1:21" ht="12.75">
      <c r="A122" s="7" t="s">
        <v>78</v>
      </c>
      <c r="B122" s="7" t="s">
        <v>22</v>
      </c>
      <c r="C122" s="7" t="s">
        <v>33</v>
      </c>
      <c r="D122" s="7" t="s">
        <v>23</v>
      </c>
      <c r="E122" s="7" t="s">
        <v>24</v>
      </c>
      <c r="F122" s="6">
        <f>Table13[[#This Row],[AMOUNT_BRK]]/Table13[[#This Row],[AMOUNT_CLASS]]</f>
        <v>0.007784257346342315</v>
      </c>
      <c r="G122" s="8">
        <f>Table13[[#This Row],[ORDERS_BRK]]/Table13[[#This Row],[ORDERS_CLASS]]</f>
        <v>0.021739130434782608</v>
      </c>
      <c r="H122" s="8">
        <f>Table13[[#This Row],[PASS_BRK]]/Table13[[#This Row],[ORDERS_BRK]]</f>
        <v>0</v>
      </c>
      <c r="I122" s="8">
        <f>Table13[[#This Row],[AGGR_BRK]]/Table13[[#This Row],[ORDERS_BRK]]</f>
        <v>0</v>
      </c>
      <c r="J122" s="15">
        <v>32650.74529</v>
      </c>
      <c r="K122" s="7">
        <v>4194458.61529</v>
      </c>
      <c r="L122" s="7">
        <v>163288836.77576157</v>
      </c>
      <c r="M122" s="9">
        <v>1</v>
      </c>
      <c r="N122" s="9">
        <v>46</v>
      </c>
      <c r="O122" s="9">
        <v>9161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146</v>
      </c>
    </row>
    <row r="123" spans="1:21" ht="12.75">
      <c r="A123" s="11"/>
      <c r="B123" s="11"/>
      <c r="C123" s="11"/>
      <c r="D123" s="11"/>
      <c r="E123" s="11"/>
      <c r="F123" s="12"/>
      <c r="G123" s="8"/>
      <c r="H123" s="8"/>
      <c r="I123" s="8"/>
      <c r="J123" s="16">
        <f>SUBTOTAL(109,[AMOUNT_BRK])</f>
        <v>163796319.8691918</v>
      </c>
      <c r="K123" s="11"/>
      <c r="L123" s="11"/>
      <c r="M123" s="13"/>
      <c r="N123" s="13"/>
      <c r="O123" s="13"/>
      <c r="P123" s="13"/>
      <c r="Q123" s="13"/>
      <c r="R123" s="13"/>
      <c r="S123" s="13"/>
      <c r="T123" s="13"/>
      <c r="U123" s="13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workbookViewId="0" topLeftCell="A113">
      <selection activeCell="J99" sqref="J99"/>
    </sheetView>
  </sheetViews>
  <sheetFormatPr defaultColWidth="9.140625" defaultRowHeight="12.75"/>
  <cols>
    <col min="4" max="4" width="29.7109375" style="0" customWidth="1"/>
    <col min="5" max="5" width="26.7109375" style="0" bestFit="1" customWidth="1"/>
    <col min="6" max="6" width="12.421875" style="0" customWidth="1"/>
    <col min="7" max="7" width="11.140625" style="0" customWidth="1"/>
    <col min="8" max="8" width="11.28125" style="0" customWidth="1"/>
    <col min="9" max="9" width="11.140625" style="0" customWidth="1"/>
    <col min="10" max="10" width="12.7109375" style="0" bestFit="1" customWidth="1"/>
    <col min="12" max="12" width="12.00390625" style="0" bestFit="1" customWidth="1"/>
  </cols>
  <sheetData>
    <row r="1" spans="1:21" ht="138.75">
      <c r="A1" s="1" t="s">
        <v>0</v>
      </c>
      <c r="B1" s="2" t="s">
        <v>1</v>
      </c>
      <c r="C1" s="2" t="s">
        <v>2</v>
      </c>
      <c r="D1" s="3" t="s">
        <v>15</v>
      </c>
      <c r="E1" s="2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14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5" t="s">
        <v>14</v>
      </c>
    </row>
    <row r="2" spans="1:21" ht="12.75">
      <c r="A2" s="24" t="s">
        <v>21</v>
      </c>
      <c r="B2" s="24" t="s">
        <v>22</v>
      </c>
      <c r="C2" s="24" t="s">
        <v>33</v>
      </c>
      <c r="D2" s="25" t="s">
        <v>23</v>
      </c>
      <c r="E2" s="25" t="s">
        <v>24</v>
      </c>
      <c r="F2" s="26">
        <f>Table13[[#This Row],[AMOUNT_BRK]]/Table13[[#This Row],[AMOUNT_CLASS]]</f>
        <v>0.5002663869411982</v>
      </c>
      <c r="G2" s="26">
        <f>Table13[[#This Row],[ORDERS_BRK]]/Table13[[#This Row],[ORDERS_CLASS]]</f>
        <v>0.6283185840707964</v>
      </c>
      <c r="H2" s="26">
        <f>Table13[[#This Row],[PASS_BRK]]/Table13[[#This Row],[ORDERS_BRK]]</f>
        <v>0</v>
      </c>
      <c r="I2" s="26">
        <f>Table13[[#This Row],[AGGR_BRK]]/Table13[[#This Row],[ORDERS_BRK]]</f>
        <v>0</v>
      </c>
      <c r="J2" s="27">
        <v>22527011.48737043</v>
      </c>
      <c r="K2" s="25">
        <v>34623378.32673814</v>
      </c>
      <c r="L2" s="25">
        <v>163288836.77576157</v>
      </c>
      <c r="M2" s="28">
        <v>3159</v>
      </c>
      <c r="N2" s="28">
        <v>4077</v>
      </c>
      <c r="O2" s="28">
        <v>9161</v>
      </c>
      <c r="P2" s="28">
        <v>0</v>
      </c>
      <c r="Q2" s="28">
        <v>0</v>
      </c>
      <c r="R2" s="28">
        <v>0</v>
      </c>
      <c r="S2" s="28">
        <v>0</v>
      </c>
      <c r="T2" s="28">
        <v>109</v>
      </c>
      <c r="U2" s="28">
        <v>146</v>
      </c>
    </row>
    <row r="3" spans="1:21" ht="12.75">
      <c r="A3" s="24" t="s">
        <v>21</v>
      </c>
      <c r="B3" s="24" t="s">
        <v>22</v>
      </c>
      <c r="C3" s="24" t="s">
        <v>33</v>
      </c>
      <c r="D3" s="25" t="s">
        <v>31</v>
      </c>
      <c r="E3" s="25" t="s">
        <v>32</v>
      </c>
      <c r="F3" s="26">
        <f>Table13[[#This Row],[AMOUNT_BRK]]/Table13[[#This Row],[AMOUNT_CLASS]]</f>
        <v>0.19980327905320805</v>
      </c>
      <c r="G3" s="26">
        <f>Table13[[#This Row],[ORDERS_BRK]]/Table13[[#This Row],[ORDERS_CLASS]]</f>
        <v>0.02359882005899705</v>
      </c>
      <c r="H3" s="26">
        <f>Table13[[#This Row],[PASS_BRK]]/Table13[[#This Row],[ORDERS_BRK]]</f>
        <v>0</v>
      </c>
      <c r="I3" s="26">
        <f>Table13[[#This Row],[AGGR_BRK]]/Table13[[#This Row],[ORDERS_BRK]]</f>
        <v>0</v>
      </c>
      <c r="J3" s="27">
        <v>3510677.9650000003</v>
      </c>
      <c r="K3" s="25">
        <v>34623378.32673814</v>
      </c>
      <c r="L3" s="25">
        <v>163288836.77576157</v>
      </c>
      <c r="M3" s="28">
        <v>123</v>
      </c>
      <c r="N3" s="28">
        <v>4077</v>
      </c>
      <c r="O3" s="28">
        <v>9161</v>
      </c>
      <c r="P3" s="28">
        <v>0</v>
      </c>
      <c r="Q3" s="28">
        <v>0</v>
      </c>
      <c r="R3" s="28">
        <v>0</v>
      </c>
      <c r="S3" s="28">
        <v>0</v>
      </c>
      <c r="T3" s="28">
        <v>109</v>
      </c>
      <c r="U3" s="28">
        <v>146</v>
      </c>
    </row>
    <row r="4" spans="1:21" ht="12.75">
      <c r="A4" s="24" t="s">
        <v>21</v>
      </c>
      <c r="B4" s="24" t="s">
        <v>22</v>
      </c>
      <c r="C4" s="24" t="s">
        <v>33</v>
      </c>
      <c r="D4" s="25" t="s">
        <v>26</v>
      </c>
      <c r="E4" s="25" t="s">
        <v>79</v>
      </c>
      <c r="F4" s="26">
        <f>Table13[[#This Row],[AMOUNT_BRK]]/Table13[[#This Row],[AMOUNT_CLASS]]</f>
        <v>0.15187088652512418</v>
      </c>
      <c r="G4" s="26">
        <f>Table13[[#This Row],[ORDERS_BRK]]/Table13[[#This Row],[ORDERS_CLASS]]</f>
        <v>0.10619469026548672</v>
      </c>
      <c r="H4" s="26">
        <f>Table13[[#This Row],[PASS_BRK]]/Table13[[#This Row],[ORDERS_BRK]]</f>
        <v>0</v>
      </c>
      <c r="I4" s="26">
        <f>Table13[[#This Row],[AGGR_BRK]]/Table13[[#This Row],[ORDERS_BRK]]</f>
        <v>0</v>
      </c>
      <c r="J4" s="27">
        <v>3157005.964742837</v>
      </c>
      <c r="K4" s="25">
        <v>34623378.32673814</v>
      </c>
      <c r="L4" s="25">
        <v>163288836.77576157</v>
      </c>
      <c r="M4" s="28">
        <v>330</v>
      </c>
      <c r="N4" s="28">
        <v>4077</v>
      </c>
      <c r="O4" s="28">
        <v>9161</v>
      </c>
      <c r="P4" s="28">
        <v>0</v>
      </c>
      <c r="Q4" s="28">
        <v>0</v>
      </c>
      <c r="R4" s="28">
        <v>0</v>
      </c>
      <c r="S4" s="28">
        <v>0</v>
      </c>
      <c r="T4" s="28">
        <v>109</v>
      </c>
      <c r="U4" s="28">
        <v>146</v>
      </c>
    </row>
    <row r="5" spans="1:21" ht="12.75">
      <c r="A5" s="24" t="s">
        <v>21</v>
      </c>
      <c r="B5" s="24" t="s">
        <v>22</v>
      </c>
      <c r="C5" s="24" t="s">
        <v>33</v>
      </c>
      <c r="D5" s="25" t="s">
        <v>27</v>
      </c>
      <c r="E5" s="25" t="s">
        <v>28</v>
      </c>
      <c r="F5" s="26">
        <f>Table13[[#This Row],[AMOUNT_BRK]]/Table13[[#This Row],[AMOUNT_CLASS]]</f>
        <v>0.11325294408147446</v>
      </c>
      <c r="G5" s="26">
        <f>Table13[[#This Row],[ORDERS_BRK]]/Table13[[#This Row],[ORDERS_CLASS]]</f>
        <v>0.16420845624385447</v>
      </c>
      <c r="H5" s="26">
        <f>Table13[[#This Row],[PASS_BRK]]/Table13[[#This Row],[ORDERS_BRK]]</f>
        <v>0</v>
      </c>
      <c r="I5" s="26">
        <f>Table13[[#This Row],[AGGR_BRK]]/Table13[[#This Row],[ORDERS_BRK]]</f>
        <v>0</v>
      </c>
      <c r="J5" s="27">
        <v>1990612.3471474205</v>
      </c>
      <c r="K5" s="25">
        <v>34623378.32673814</v>
      </c>
      <c r="L5" s="25">
        <v>163288836.77576157</v>
      </c>
      <c r="M5" s="28">
        <v>89</v>
      </c>
      <c r="N5" s="28">
        <v>4077</v>
      </c>
      <c r="O5" s="28">
        <v>9161</v>
      </c>
      <c r="P5" s="28">
        <v>0</v>
      </c>
      <c r="Q5" s="28">
        <v>0</v>
      </c>
      <c r="R5" s="28">
        <v>0</v>
      </c>
      <c r="S5" s="28">
        <v>0</v>
      </c>
      <c r="T5" s="28">
        <v>109</v>
      </c>
      <c r="U5" s="28">
        <v>146</v>
      </c>
    </row>
    <row r="6" spans="1:21" ht="12.75">
      <c r="A6" s="24" t="s">
        <v>21</v>
      </c>
      <c r="B6" s="24" t="s">
        <v>22</v>
      </c>
      <c r="C6" s="24" t="s">
        <v>33</v>
      </c>
      <c r="D6" s="25" t="s">
        <v>34</v>
      </c>
      <c r="E6" s="25" t="s">
        <v>35</v>
      </c>
      <c r="F6" s="26">
        <f>Table13[[#This Row],[AMOUNT_BRK]]/Table13[[#This Row],[AMOUNT_CLASS]]</f>
        <v>0.03219844161169397</v>
      </c>
      <c r="G6" s="26">
        <f>Table13[[#This Row],[ORDERS_BRK]]/Table13[[#This Row],[ORDERS_CLASS]]</f>
        <v>0.07669616519174041</v>
      </c>
      <c r="H6" s="26">
        <f>Table13[[#This Row],[PASS_BRK]]/Table13[[#This Row],[ORDERS_BRK]]</f>
        <v>0</v>
      </c>
      <c r="I6" s="26">
        <f>Table13[[#This Row],[AGGR_BRK]]/Table13[[#This Row],[ORDERS_BRK]]</f>
        <v>0</v>
      </c>
      <c r="J6" s="27">
        <v>1798849.8059999999</v>
      </c>
      <c r="K6" s="25">
        <v>34623378.32673814</v>
      </c>
      <c r="L6" s="25">
        <v>163288836.77576157</v>
      </c>
      <c r="M6" s="28">
        <v>262</v>
      </c>
      <c r="N6" s="28">
        <v>4077</v>
      </c>
      <c r="O6" s="28">
        <v>9161</v>
      </c>
      <c r="P6" s="28">
        <v>0</v>
      </c>
      <c r="Q6" s="28">
        <v>0</v>
      </c>
      <c r="R6" s="28">
        <v>0</v>
      </c>
      <c r="S6" s="28">
        <v>0</v>
      </c>
      <c r="T6" s="28">
        <v>109</v>
      </c>
      <c r="U6" s="28">
        <v>146</v>
      </c>
    </row>
    <row r="7" spans="1:21" ht="12.75">
      <c r="A7" s="23" t="s">
        <v>21</v>
      </c>
      <c r="B7" s="23" t="s">
        <v>22</v>
      </c>
      <c r="C7" s="23" t="s">
        <v>33</v>
      </c>
      <c r="D7" s="7" t="s">
        <v>29</v>
      </c>
      <c r="E7" s="7" t="s">
        <v>30</v>
      </c>
      <c r="F7" s="6">
        <f>Table13[[#This Row],[AMOUNT_BRK]]/Table13[[#This Row],[AMOUNT_CLASS]]</f>
        <v>0.0026080617873027534</v>
      </c>
      <c r="G7" s="6">
        <f>Table13[[#This Row],[ORDERS_BRK]]/Table13[[#This Row],[ORDERS_CLASS]]</f>
        <v>0.0009832841691248771</v>
      </c>
      <c r="H7" s="6">
        <f>Table13[[#This Row],[PASS_BRK]]/Table13[[#This Row],[ORDERS_BRK]]</f>
        <v>1</v>
      </c>
      <c r="I7" s="6">
        <f>Table13[[#This Row],[AGGR_BRK]]/Table13[[#This Row],[ORDERS_BRK]]</f>
        <v>0</v>
      </c>
      <c r="J7" s="15">
        <v>1483453.1873823996</v>
      </c>
      <c r="K7" s="7">
        <v>34623378.32673814</v>
      </c>
      <c r="L7" s="7">
        <v>163288836.77576157</v>
      </c>
      <c r="M7" s="9">
        <v>100</v>
      </c>
      <c r="N7" s="9">
        <v>4077</v>
      </c>
      <c r="O7" s="9">
        <v>9161</v>
      </c>
      <c r="P7" s="9">
        <v>0</v>
      </c>
      <c r="Q7" s="9">
        <v>0</v>
      </c>
      <c r="R7" s="9">
        <v>0</v>
      </c>
      <c r="S7" s="9">
        <v>97</v>
      </c>
      <c r="T7" s="9">
        <v>109</v>
      </c>
      <c r="U7" s="9">
        <v>146</v>
      </c>
    </row>
    <row r="8" spans="1:21" ht="12.75">
      <c r="A8" s="23" t="s">
        <v>21</v>
      </c>
      <c r="B8" s="23" t="s">
        <v>22</v>
      </c>
      <c r="C8" s="23" t="s">
        <v>33</v>
      </c>
      <c r="D8" s="7" t="s">
        <v>36</v>
      </c>
      <c r="E8" s="7"/>
      <c r="F8" s="6">
        <f>Table13[[#This Row],[AMOUNT_BRK]]/Table13[[#This Row],[AMOUNT_CLASS]]</f>
        <v>0.6506300822174188</v>
      </c>
      <c r="G8" s="6">
        <f>Table13[[#This Row],[ORDERS_BRK]]/Table13[[#This Row],[ORDERS_CLASS]]</f>
        <v>0.7748344370860927</v>
      </c>
      <c r="H8" s="6">
        <f>Table13[[#This Row],[PASS_BRK]]/Table13[[#This Row],[ORDERS_BRK]]</f>
        <v>0</v>
      </c>
      <c r="I8" s="6">
        <f>Table13[[#This Row],[AGGR_BRK]]/Table13[[#This Row],[ORDERS_BRK]]</f>
        <v>0</v>
      </c>
      <c r="J8" s="15">
        <v>155767.569095</v>
      </c>
      <c r="K8" s="7">
        <v>34623378.32673814</v>
      </c>
      <c r="L8" s="7">
        <v>163288836.77576157</v>
      </c>
      <c r="M8" s="9">
        <v>14</v>
      </c>
      <c r="N8" s="9">
        <v>4077</v>
      </c>
      <c r="O8" s="9">
        <v>9161</v>
      </c>
      <c r="P8" s="9">
        <v>0</v>
      </c>
      <c r="Q8" s="9">
        <v>0</v>
      </c>
      <c r="R8" s="9">
        <v>0</v>
      </c>
      <c r="S8" s="9">
        <v>12</v>
      </c>
      <c r="T8" s="9">
        <v>109</v>
      </c>
      <c r="U8" s="9">
        <v>146</v>
      </c>
    </row>
    <row r="10" spans="1:21" ht="55.5" customHeight="1">
      <c r="A10" s="18"/>
      <c r="B10" s="18"/>
      <c r="C10" s="18"/>
      <c r="D10" s="19" t="s">
        <v>116</v>
      </c>
      <c r="E10" s="30" t="s">
        <v>117</v>
      </c>
      <c r="F10" s="31"/>
      <c r="G10" s="31"/>
      <c r="H10" s="31"/>
      <c r="I10" s="3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70.5" customHeight="1">
      <c r="A11" s="18"/>
      <c r="B11" s="18"/>
      <c r="C11" s="18"/>
      <c r="D11" s="19" t="s">
        <v>118</v>
      </c>
      <c r="E11" s="30" t="s">
        <v>119</v>
      </c>
      <c r="F11" s="31"/>
      <c r="G11" s="31"/>
      <c r="H11" s="31"/>
      <c r="I11" s="32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08">
      <c r="A12" s="18"/>
      <c r="B12" s="18"/>
      <c r="C12" s="18"/>
      <c r="D12" s="19" t="s">
        <v>120</v>
      </c>
      <c r="E12" s="19" t="s">
        <v>121</v>
      </c>
      <c r="F12" s="19" t="s">
        <v>122</v>
      </c>
      <c r="G12" s="19" t="s">
        <v>123</v>
      </c>
      <c r="H12" s="19" t="s">
        <v>124</v>
      </c>
      <c r="I12" s="20" t="s">
        <v>125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27" customHeight="1">
      <c r="A13" s="18"/>
      <c r="B13" s="18"/>
      <c r="C13" s="18"/>
      <c r="D13" s="21" t="s">
        <v>126</v>
      </c>
      <c r="E13" s="22">
        <f>F2</f>
        <v>0.5002663869411982</v>
      </c>
      <c r="F13" s="22">
        <f>G2</f>
        <v>0.6283185840707964</v>
      </c>
      <c r="G13" s="22">
        <f>H2</f>
        <v>0</v>
      </c>
      <c r="H13" s="22">
        <f>I2</f>
        <v>0</v>
      </c>
      <c r="I13" s="22">
        <v>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7" customHeight="1">
      <c r="A14" s="18"/>
      <c r="B14" s="18"/>
      <c r="C14" s="18"/>
      <c r="D14" s="21" t="s">
        <v>127</v>
      </c>
      <c r="E14" s="22">
        <f aca="true" t="shared" si="0" ref="E14:F17">F3</f>
        <v>0.19980327905320805</v>
      </c>
      <c r="F14" s="22">
        <f t="shared" si="0"/>
        <v>0.02359882005899705</v>
      </c>
      <c r="G14" s="22">
        <f>H3</f>
        <v>0</v>
      </c>
      <c r="H14" s="22">
        <f>I3</f>
        <v>0</v>
      </c>
      <c r="I14" s="22">
        <v>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27" customHeight="1">
      <c r="A15" s="18"/>
      <c r="B15" s="18"/>
      <c r="C15" s="18"/>
      <c r="D15" s="21" t="s">
        <v>128</v>
      </c>
      <c r="E15" s="22">
        <f t="shared" si="0"/>
        <v>0.15187088652512418</v>
      </c>
      <c r="F15" s="22">
        <f t="shared" si="0"/>
        <v>0.10619469026548672</v>
      </c>
      <c r="G15" s="22">
        <f>H4</f>
        <v>0</v>
      </c>
      <c r="H15" s="22">
        <f>I4</f>
        <v>0</v>
      </c>
      <c r="I15" s="22">
        <v>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27" customHeight="1">
      <c r="A16" s="18"/>
      <c r="B16" s="18"/>
      <c r="C16" s="18"/>
      <c r="D16" s="21" t="s">
        <v>129</v>
      </c>
      <c r="E16" s="22">
        <f t="shared" si="0"/>
        <v>0.11325294408147446</v>
      </c>
      <c r="F16" s="22">
        <f t="shared" si="0"/>
        <v>0.16420845624385447</v>
      </c>
      <c r="G16" s="22">
        <f>H7</f>
        <v>1</v>
      </c>
      <c r="H16" s="22">
        <f>I7</f>
        <v>0</v>
      </c>
      <c r="I16" s="22"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4:9" ht="27" customHeight="1">
      <c r="D17" s="21" t="s">
        <v>130</v>
      </c>
      <c r="E17" s="22">
        <f t="shared" si="0"/>
        <v>0.03219844161169397</v>
      </c>
      <c r="F17" s="22">
        <f t="shared" si="0"/>
        <v>0.07669616519174041</v>
      </c>
      <c r="G17" s="22">
        <f>H8</f>
        <v>0</v>
      </c>
      <c r="H17" s="22">
        <f>I8</f>
        <v>0</v>
      </c>
      <c r="I17" s="22">
        <v>0</v>
      </c>
    </row>
    <row r="20" spans="1:21" ht="138.75">
      <c r="A20" s="1" t="s">
        <v>0</v>
      </c>
      <c r="B20" s="2" t="s">
        <v>1</v>
      </c>
      <c r="C20" s="2" t="s">
        <v>2</v>
      </c>
      <c r="D20" s="3" t="s">
        <v>15</v>
      </c>
      <c r="E20" s="2" t="s">
        <v>16</v>
      </c>
      <c r="F20" s="4" t="s">
        <v>17</v>
      </c>
      <c r="G20" s="4" t="s">
        <v>18</v>
      </c>
      <c r="H20" s="4" t="s">
        <v>19</v>
      </c>
      <c r="I20" s="4" t="s">
        <v>20</v>
      </c>
      <c r="J20" s="14" t="s">
        <v>3</v>
      </c>
      <c r="K20" s="2" t="s">
        <v>4</v>
      </c>
      <c r="L20" s="2" t="s">
        <v>5</v>
      </c>
      <c r="M20" s="2" t="s">
        <v>6</v>
      </c>
      <c r="N20" s="2" t="s">
        <v>7</v>
      </c>
      <c r="O20" s="2" t="s">
        <v>8</v>
      </c>
      <c r="P20" s="2" t="s">
        <v>9</v>
      </c>
      <c r="Q20" s="2" t="s">
        <v>10</v>
      </c>
      <c r="R20" s="2" t="s">
        <v>11</v>
      </c>
      <c r="S20" s="2" t="s">
        <v>12</v>
      </c>
      <c r="T20" s="2" t="s">
        <v>13</v>
      </c>
      <c r="U20" s="5" t="s">
        <v>14</v>
      </c>
    </row>
    <row r="21" spans="1:21" ht="12.75">
      <c r="A21" s="24" t="s">
        <v>21</v>
      </c>
      <c r="B21" s="24" t="s">
        <v>37</v>
      </c>
      <c r="C21" s="24" t="s">
        <v>33</v>
      </c>
      <c r="D21" s="25" t="s">
        <v>27</v>
      </c>
      <c r="E21" s="25" t="s">
        <v>28</v>
      </c>
      <c r="F21" s="26">
        <v>0.7506178434991057</v>
      </c>
      <c r="G21" s="26">
        <v>0.5422932330827067</v>
      </c>
      <c r="H21" s="26">
        <v>0</v>
      </c>
      <c r="I21" s="26">
        <v>0</v>
      </c>
      <c r="J21" s="27">
        <v>14502823.740004316</v>
      </c>
      <c r="K21" s="25">
        <v>19321181.697996225</v>
      </c>
      <c r="L21" s="25">
        <v>163288836.77576157</v>
      </c>
      <c r="M21" s="28">
        <v>1154</v>
      </c>
      <c r="N21" s="28">
        <v>2128</v>
      </c>
      <c r="O21" s="28">
        <v>9161</v>
      </c>
      <c r="P21" s="28">
        <v>0</v>
      </c>
      <c r="Q21" s="28">
        <v>0</v>
      </c>
      <c r="R21" s="28">
        <v>0</v>
      </c>
      <c r="S21" s="28">
        <v>0</v>
      </c>
      <c r="T21" s="28">
        <v>9</v>
      </c>
      <c r="U21" s="28">
        <v>146</v>
      </c>
    </row>
    <row r="22" spans="1:21" ht="12.75">
      <c r="A22" s="24" t="s">
        <v>21</v>
      </c>
      <c r="B22" s="24" t="s">
        <v>37</v>
      </c>
      <c r="C22" s="24" t="s">
        <v>33</v>
      </c>
      <c r="D22" s="25" t="s">
        <v>26</v>
      </c>
      <c r="E22" s="25" t="s">
        <v>79</v>
      </c>
      <c r="F22" s="26">
        <v>0.19554890063436595</v>
      </c>
      <c r="G22" s="26">
        <v>0.3190789473684211</v>
      </c>
      <c r="H22" s="26">
        <v>0</v>
      </c>
      <c r="I22" s="26">
        <v>0</v>
      </c>
      <c r="J22" s="27">
        <v>3778235.839999994</v>
      </c>
      <c r="K22" s="25">
        <v>19321181.697996225</v>
      </c>
      <c r="L22" s="25">
        <v>163288836.77576157</v>
      </c>
      <c r="M22" s="28">
        <v>679</v>
      </c>
      <c r="N22" s="28">
        <v>2128</v>
      </c>
      <c r="O22" s="28">
        <v>9161</v>
      </c>
      <c r="P22" s="28">
        <v>0</v>
      </c>
      <c r="Q22" s="28">
        <v>0</v>
      </c>
      <c r="R22" s="28">
        <v>0</v>
      </c>
      <c r="S22" s="28">
        <v>0</v>
      </c>
      <c r="T22" s="28">
        <v>9</v>
      </c>
      <c r="U22" s="28">
        <v>146</v>
      </c>
    </row>
    <row r="23" spans="1:21" ht="12.75">
      <c r="A23" s="24" t="s">
        <v>21</v>
      </c>
      <c r="B23" s="24" t="s">
        <v>37</v>
      </c>
      <c r="C23" s="24" t="s">
        <v>33</v>
      </c>
      <c r="D23" s="25" t="s">
        <v>31</v>
      </c>
      <c r="E23" s="25" t="s">
        <v>32</v>
      </c>
      <c r="F23" s="26">
        <v>0.03843724631382251</v>
      </c>
      <c r="G23" s="26">
        <v>0.1174812030075188</v>
      </c>
      <c r="H23" s="26">
        <v>0</v>
      </c>
      <c r="I23" s="26">
        <v>0</v>
      </c>
      <c r="J23" s="27">
        <v>742653.0200000004</v>
      </c>
      <c r="K23" s="25">
        <v>19321181.697996225</v>
      </c>
      <c r="L23" s="25">
        <v>163288836.77576157</v>
      </c>
      <c r="M23" s="28">
        <v>250</v>
      </c>
      <c r="N23" s="28">
        <v>2128</v>
      </c>
      <c r="O23" s="28">
        <v>9161</v>
      </c>
      <c r="P23" s="28">
        <v>0</v>
      </c>
      <c r="Q23" s="28">
        <v>0</v>
      </c>
      <c r="R23" s="28">
        <v>0</v>
      </c>
      <c r="S23" s="28">
        <v>0</v>
      </c>
      <c r="T23" s="28">
        <v>9</v>
      </c>
      <c r="U23" s="28">
        <v>146</v>
      </c>
    </row>
    <row r="24" spans="1:21" ht="12.75">
      <c r="A24" s="24" t="s">
        <v>21</v>
      </c>
      <c r="B24" s="24" t="s">
        <v>37</v>
      </c>
      <c r="C24" s="24" t="s">
        <v>33</v>
      </c>
      <c r="D24" s="25" t="s">
        <v>23</v>
      </c>
      <c r="E24" s="25" t="s">
        <v>24</v>
      </c>
      <c r="F24" s="26">
        <v>0.007396185814805536</v>
      </c>
      <c r="G24" s="26">
        <v>0.006578947368421052</v>
      </c>
      <c r="H24" s="26">
        <v>0</v>
      </c>
      <c r="I24" s="26">
        <v>0</v>
      </c>
      <c r="J24" s="27">
        <v>142903.05000000002</v>
      </c>
      <c r="K24" s="25">
        <v>19321181.697996225</v>
      </c>
      <c r="L24" s="25">
        <v>163288836.77576157</v>
      </c>
      <c r="M24" s="28">
        <v>14</v>
      </c>
      <c r="N24" s="28">
        <v>2128</v>
      </c>
      <c r="O24" s="28">
        <v>9161</v>
      </c>
      <c r="P24" s="28">
        <v>0</v>
      </c>
      <c r="Q24" s="28">
        <v>0</v>
      </c>
      <c r="R24" s="28">
        <v>0</v>
      </c>
      <c r="S24" s="28">
        <v>0</v>
      </c>
      <c r="T24" s="28">
        <v>9</v>
      </c>
      <c r="U24" s="28">
        <v>146</v>
      </c>
    </row>
    <row r="25" spans="1:21" ht="12.75">
      <c r="A25" s="24" t="s">
        <v>21</v>
      </c>
      <c r="B25" s="24" t="s">
        <v>37</v>
      </c>
      <c r="C25" s="24" t="s">
        <v>33</v>
      </c>
      <c r="D25" s="25" t="s">
        <v>34</v>
      </c>
      <c r="E25" s="25" t="s">
        <v>35</v>
      </c>
      <c r="F25" s="26">
        <v>0.0033569996397646144</v>
      </c>
      <c r="G25" s="26">
        <v>0.010338345864661654</v>
      </c>
      <c r="H25" s="26">
        <v>0</v>
      </c>
      <c r="I25" s="26">
        <v>0</v>
      </c>
      <c r="J25" s="27">
        <v>64861.19999999999</v>
      </c>
      <c r="K25" s="25">
        <v>19321181.697996225</v>
      </c>
      <c r="L25" s="25">
        <v>163288836.77576157</v>
      </c>
      <c r="M25" s="28">
        <v>22</v>
      </c>
      <c r="N25" s="28">
        <v>2128</v>
      </c>
      <c r="O25" s="28">
        <v>9161</v>
      </c>
      <c r="P25" s="28">
        <v>0</v>
      </c>
      <c r="Q25" s="28">
        <v>0</v>
      </c>
      <c r="R25" s="28">
        <v>0</v>
      </c>
      <c r="S25" s="28">
        <v>0</v>
      </c>
      <c r="T25" s="28">
        <v>9</v>
      </c>
      <c r="U25" s="28">
        <v>146</v>
      </c>
    </row>
    <row r="26" spans="1:21" ht="12.75">
      <c r="A26" s="23" t="s">
        <v>21</v>
      </c>
      <c r="B26" s="23" t="s">
        <v>37</v>
      </c>
      <c r="C26" s="23" t="s">
        <v>33</v>
      </c>
      <c r="D26" s="7" t="s">
        <v>29</v>
      </c>
      <c r="E26" s="7" t="s">
        <v>30</v>
      </c>
      <c r="F26" s="6">
        <v>0.0031660861146626516</v>
      </c>
      <c r="G26" s="6">
        <v>0.002819548872180451</v>
      </c>
      <c r="H26" s="6">
        <v>1</v>
      </c>
      <c r="I26" s="6">
        <v>0</v>
      </c>
      <c r="J26" s="15">
        <v>61172.5250929</v>
      </c>
      <c r="K26" s="7">
        <v>19321181.697996225</v>
      </c>
      <c r="L26" s="7">
        <v>163288836.77576157</v>
      </c>
      <c r="M26" s="9">
        <v>6</v>
      </c>
      <c r="N26" s="9">
        <v>2128</v>
      </c>
      <c r="O26" s="9">
        <v>9161</v>
      </c>
      <c r="P26" s="9">
        <v>0</v>
      </c>
      <c r="Q26" s="9">
        <v>0</v>
      </c>
      <c r="R26" s="9">
        <v>0</v>
      </c>
      <c r="S26" s="9">
        <v>6</v>
      </c>
      <c r="T26" s="9">
        <v>9</v>
      </c>
      <c r="U26" s="9">
        <v>146</v>
      </c>
    </row>
    <row r="27" spans="1:21" ht="12.75">
      <c r="A27" s="23" t="s">
        <v>21</v>
      </c>
      <c r="B27" s="23" t="s">
        <v>37</v>
      </c>
      <c r="C27" s="23" t="s">
        <v>33</v>
      </c>
      <c r="D27" s="7" t="s">
        <v>36</v>
      </c>
      <c r="E27" s="7"/>
      <c r="F27" s="6">
        <v>0.0014767379834722558</v>
      </c>
      <c r="G27" s="6">
        <v>0.0014097744360902255</v>
      </c>
      <c r="H27" s="6">
        <v>1</v>
      </c>
      <c r="I27" s="6">
        <v>0</v>
      </c>
      <c r="J27" s="15">
        <v>28532.322899</v>
      </c>
      <c r="K27" s="7">
        <v>19321181.697996225</v>
      </c>
      <c r="L27" s="7">
        <v>163288836.77576157</v>
      </c>
      <c r="M27" s="9">
        <v>3</v>
      </c>
      <c r="N27" s="9">
        <v>2128</v>
      </c>
      <c r="O27" s="9">
        <v>9161</v>
      </c>
      <c r="P27" s="9">
        <v>0</v>
      </c>
      <c r="Q27" s="9">
        <v>0</v>
      </c>
      <c r="R27" s="9">
        <v>0</v>
      </c>
      <c r="S27" s="9">
        <v>3</v>
      </c>
      <c r="T27" s="9">
        <v>9</v>
      </c>
      <c r="U27" s="9">
        <v>146</v>
      </c>
    </row>
    <row r="29" spans="1:21" ht="62.25" customHeight="1">
      <c r="A29" s="18"/>
      <c r="B29" s="18"/>
      <c r="C29" s="18"/>
      <c r="D29" s="19" t="s">
        <v>116</v>
      </c>
      <c r="E29" s="30" t="s">
        <v>131</v>
      </c>
      <c r="F29" s="31"/>
      <c r="G29" s="31"/>
      <c r="H29" s="31"/>
      <c r="I29" s="32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67.5" customHeight="1">
      <c r="A30" s="18"/>
      <c r="B30" s="18"/>
      <c r="C30" s="18"/>
      <c r="D30" s="19" t="s">
        <v>118</v>
      </c>
      <c r="E30" s="30" t="s">
        <v>119</v>
      </c>
      <c r="F30" s="31"/>
      <c r="G30" s="31"/>
      <c r="H30" s="31"/>
      <c r="I30" s="32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08">
      <c r="A31" s="18"/>
      <c r="B31" s="18"/>
      <c r="C31" s="18"/>
      <c r="D31" s="19" t="s">
        <v>120</v>
      </c>
      <c r="E31" s="19" t="s">
        <v>121</v>
      </c>
      <c r="F31" s="19" t="s">
        <v>122</v>
      </c>
      <c r="G31" s="19" t="s">
        <v>123</v>
      </c>
      <c r="H31" s="19" t="s">
        <v>124</v>
      </c>
      <c r="I31" s="19" t="s">
        <v>125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27" customHeight="1">
      <c r="A32" s="18"/>
      <c r="B32" s="18"/>
      <c r="C32" s="18"/>
      <c r="D32" s="21" t="s">
        <v>129</v>
      </c>
      <c r="E32" s="22">
        <f aca="true" t="shared" si="1" ref="E32:H36">F21</f>
        <v>0.7506178434991057</v>
      </c>
      <c r="F32" s="22">
        <f t="shared" si="1"/>
        <v>0.5422932330827067</v>
      </c>
      <c r="G32" s="22">
        <f t="shared" si="1"/>
        <v>0</v>
      </c>
      <c r="H32" s="22">
        <f t="shared" si="1"/>
        <v>0</v>
      </c>
      <c r="I32" s="22"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27" customHeight="1">
      <c r="A33" s="18"/>
      <c r="B33" s="18"/>
      <c r="C33" s="18"/>
      <c r="D33" s="21" t="s">
        <v>128</v>
      </c>
      <c r="E33" s="22">
        <f t="shared" si="1"/>
        <v>0.19554890063436595</v>
      </c>
      <c r="F33" s="22">
        <f t="shared" si="1"/>
        <v>0.3190789473684211</v>
      </c>
      <c r="G33" s="22">
        <f t="shared" si="1"/>
        <v>0</v>
      </c>
      <c r="H33" s="22">
        <f t="shared" si="1"/>
        <v>0</v>
      </c>
      <c r="I33" s="22"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27" customHeight="1">
      <c r="A34" s="18"/>
      <c r="B34" s="18"/>
      <c r="C34" s="18"/>
      <c r="D34" s="21" t="s">
        <v>127</v>
      </c>
      <c r="E34" s="22">
        <f t="shared" si="1"/>
        <v>0.03843724631382251</v>
      </c>
      <c r="F34" s="22">
        <f t="shared" si="1"/>
        <v>0.1174812030075188</v>
      </c>
      <c r="G34" s="22">
        <f t="shared" si="1"/>
        <v>0</v>
      </c>
      <c r="H34" s="22">
        <f t="shared" si="1"/>
        <v>0</v>
      </c>
      <c r="I34" s="22"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27" customHeight="1">
      <c r="A35" s="18"/>
      <c r="B35" s="18"/>
      <c r="C35" s="18"/>
      <c r="D35" s="21" t="s">
        <v>126</v>
      </c>
      <c r="E35" s="22">
        <f t="shared" si="1"/>
        <v>0.007396185814805536</v>
      </c>
      <c r="F35" s="22">
        <f t="shared" si="1"/>
        <v>0.006578947368421052</v>
      </c>
      <c r="G35" s="22">
        <f t="shared" si="1"/>
        <v>0</v>
      </c>
      <c r="H35" s="22">
        <f t="shared" si="1"/>
        <v>0</v>
      </c>
      <c r="I35" s="22"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27" customHeight="1">
      <c r="A36" s="18"/>
      <c r="B36" s="18"/>
      <c r="C36" s="18"/>
      <c r="D36" s="21" t="s">
        <v>130</v>
      </c>
      <c r="E36" s="22">
        <f t="shared" si="1"/>
        <v>0.0033569996397646144</v>
      </c>
      <c r="F36" s="22">
        <f t="shared" si="1"/>
        <v>0.010338345864661654</v>
      </c>
      <c r="G36" s="22">
        <f t="shared" si="1"/>
        <v>0</v>
      </c>
      <c r="H36" s="22">
        <f t="shared" si="1"/>
        <v>0</v>
      </c>
      <c r="I36" s="22"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9" spans="1:21" ht="138.75">
      <c r="A39" s="1" t="s">
        <v>0</v>
      </c>
      <c r="B39" s="2" t="s">
        <v>1</v>
      </c>
      <c r="C39" s="2" t="s">
        <v>2</v>
      </c>
      <c r="D39" s="3" t="s">
        <v>15</v>
      </c>
      <c r="E39" s="2" t="s">
        <v>16</v>
      </c>
      <c r="F39" s="4" t="s">
        <v>17</v>
      </c>
      <c r="G39" s="4" t="s">
        <v>18</v>
      </c>
      <c r="H39" s="4" t="s">
        <v>19</v>
      </c>
      <c r="I39" s="4" t="s">
        <v>20</v>
      </c>
      <c r="J39" s="14" t="s">
        <v>3</v>
      </c>
      <c r="K39" s="2" t="s">
        <v>4</v>
      </c>
      <c r="L39" s="2" t="s">
        <v>5</v>
      </c>
      <c r="M39" s="2" t="s">
        <v>6</v>
      </c>
      <c r="N39" s="2" t="s">
        <v>7</v>
      </c>
      <c r="O39" s="2" t="s">
        <v>8</v>
      </c>
      <c r="P39" s="2" t="s">
        <v>9</v>
      </c>
      <c r="Q39" s="2" t="s">
        <v>10</v>
      </c>
      <c r="R39" s="2" t="s">
        <v>11</v>
      </c>
      <c r="S39" s="2" t="s">
        <v>12</v>
      </c>
      <c r="T39" s="2" t="s">
        <v>13</v>
      </c>
      <c r="U39" s="5" t="s">
        <v>14</v>
      </c>
    </row>
    <row r="40" spans="1:21" ht="12.75">
      <c r="A40" s="23" t="s">
        <v>21</v>
      </c>
      <c r="B40" s="23" t="s">
        <v>38</v>
      </c>
      <c r="C40" s="23" t="s">
        <v>33</v>
      </c>
      <c r="D40" s="7" t="s">
        <v>27</v>
      </c>
      <c r="E40" s="7" t="s">
        <v>28</v>
      </c>
      <c r="F40" s="6">
        <v>0.8235274712160725</v>
      </c>
      <c r="G40" s="6">
        <v>0.8805970149253731</v>
      </c>
      <c r="H40" s="6">
        <v>0</v>
      </c>
      <c r="I40" s="6">
        <v>0</v>
      </c>
      <c r="J40" s="15">
        <v>1297104.3224617604</v>
      </c>
      <c r="K40" s="7">
        <v>1575058.96014176</v>
      </c>
      <c r="L40" s="7">
        <v>163288836.77576157</v>
      </c>
      <c r="M40" s="9">
        <v>59</v>
      </c>
      <c r="N40" s="9">
        <v>67</v>
      </c>
      <c r="O40" s="9">
        <v>9161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146</v>
      </c>
    </row>
    <row r="41" spans="1:21" ht="12.75">
      <c r="A41" s="23" t="s">
        <v>21</v>
      </c>
      <c r="B41" s="23" t="s">
        <v>38</v>
      </c>
      <c r="C41" s="23" t="s">
        <v>33</v>
      </c>
      <c r="D41" s="7" t="s">
        <v>26</v>
      </c>
      <c r="E41" s="7" t="s">
        <v>79</v>
      </c>
      <c r="F41" s="6">
        <v>0.1764725287839277</v>
      </c>
      <c r="G41" s="6">
        <v>0.11940298507462686</v>
      </c>
      <c r="H41" s="6">
        <v>0</v>
      </c>
      <c r="I41" s="6">
        <v>0</v>
      </c>
      <c r="J41" s="15">
        <v>277954.63768</v>
      </c>
      <c r="K41" s="7">
        <v>1575058.96014176</v>
      </c>
      <c r="L41" s="7">
        <v>163288836.77576157</v>
      </c>
      <c r="M41" s="9">
        <v>8</v>
      </c>
      <c r="N41" s="9">
        <v>67</v>
      </c>
      <c r="O41" s="9">
        <v>9161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146</v>
      </c>
    </row>
    <row r="43" spans="1:21" ht="60.75" customHeight="1">
      <c r="A43" s="18"/>
      <c r="B43" s="18"/>
      <c r="C43" s="18"/>
      <c r="D43" s="19" t="s">
        <v>116</v>
      </c>
      <c r="E43" s="33" t="s">
        <v>132</v>
      </c>
      <c r="F43" s="34"/>
      <c r="G43" s="34"/>
      <c r="H43" s="34"/>
      <c r="I43" s="35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67.5" customHeight="1">
      <c r="A44" s="18"/>
      <c r="B44" s="18"/>
      <c r="C44" s="18"/>
      <c r="D44" s="19" t="s">
        <v>118</v>
      </c>
      <c r="E44" s="30" t="s">
        <v>119</v>
      </c>
      <c r="F44" s="31"/>
      <c r="G44" s="31"/>
      <c r="H44" s="31"/>
      <c r="I44" s="32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08">
      <c r="A45" s="18"/>
      <c r="B45" s="18"/>
      <c r="C45" s="18"/>
      <c r="D45" s="19" t="s">
        <v>120</v>
      </c>
      <c r="E45" s="19" t="s">
        <v>121</v>
      </c>
      <c r="F45" s="19" t="s">
        <v>122</v>
      </c>
      <c r="G45" s="19" t="s">
        <v>123</v>
      </c>
      <c r="H45" s="19" t="s">
        <v>124</v>
      </c>
      <c r="I45" s="19" t="s">
        <v>125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27">
      <c r="A46" s="18"/>
      <c r="B46" s="18"/>
      <c r="C46" s="18"/>
      <c r="D46" s="21" t="s">
        <v>129</v>
      </c>
      <c r="E46" s="22">
        <f aca="true" t="shared" si="2" ref="E46:H47">F40</f>
        <v>0.8235274712160725</v>
      </c>
      <c r="F46" s="22">
        <f t="shared" si="2"/>
        <v>0.8805970149253731</v>
      </c>
      <c r="G46" s="22">
        <f t="shared" si="2"/>
        <v>0</v>
      </c>
      <c r="H46" s="22">
        <f t="shared" si="2"/>
        <v>0</v>
      </c>
      <c r="I46" s="22"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27">
      <c r="A47" s="18"/>
      <c r="B47" s="18"/>
      <c r="C47" s="18"/>
      <c r="D47" s="21" t="s">
        <v>128</v>
      </c>
      <c r="E47" s="22">
        <f t="shared" si="2"/>
        <v>0.1764725287839277</v>
      </c>
      <c r="F47" s="22">
        <f t="shared" si="2"/>
        <v>0.11940298507462686</v>
      </c>
      <c r="G47" s="22">
        <f t="shared" si="2"/>
        <v>0</v>
      </c>
      <c r="H47" s="22">
        <f t="shared" si="2"/>
        <v>0</v>
      </c>
      <c r="I47" s="22">
        <v>0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50" spans="1:21" ht="138.75">
      <c r="A50" s="1" t="s">
        <v>0</v>
      </c>
      <c r="B50" s="2" t="s">
        <v>1</v>
      </c>
      <c r="C50" s="2" t="s">
        <v>2</v>
      </c>
      <c r="D50" s="3" t="s">
        <v>15</v>
      </c>
      <c r="E50" s="2" t="s">
        <v>16</v>
      </c>
      <c r="F50" s="4" t="s">
        <v>17</v>
      </c>
      <c r="G50" s="4" t="s">
        <v>18</v>
      </c>
      <c r="H50" s="4" t="s">
        <v>19</v>
      </c>
      <c r="I50" s="4" t="s">
        <v>20</v>
      </c>
      <c r="J50" s="14" t="s">
        <v>3</v>
      </c>
      <c r="K50" s="2" t="s">
        <v>4</v>
      </c>
      <c r="L50" s="2" t="s">
        <v>5</v>
      </c>
      <c r="M50" s="2" t="s">
        <v>6</v>
      </c>
      <c r="N50" s="2" t="s">
        <v>7</v>
      </c>
      <c r="O50" s="2" t="s">
        <v>8</v>
      </c>
      <c r="P50" s="2" t="s">
        <v>9</v>
      </c>
      <c r="Q50" s="2" t="s">
        <v>10</v>
      </c>
      <c r="R50" s="2" t="s">
        <v>11</v>
      </c>
      <c r="S50" s="2" t="s">
        <v>12</v>
      </c>
      <c r="T50" s="2" t="s">
        <v>13</v>
      </c>
      <c r="U50" s="5" t="s">
        <v>14</v>
      </c>
    </row>
    <row r="51" spans="1:21" ht="12.75">
      <c r="A51" s="24" t="s">
        <v>39</v>
      </c>
      <c r="B51" s="24" t="s">
        <v>98</v>
      </c>
      <c r="C51" s="24" t="s">
        <v>33</v>
      </c>
      <c r="D51" s="25" t="s">
        <v>86</v>
      </c>
      <c r="E51" s="25" t="s">
        <v>87</v>
      </c>
      <c r="F51" s="26">
        <v>0.3978616233959278</v>
      </c>
      <c r="G51" s="26">
        <v>0.34375</v>
      </c>
      <c r="H51" s="26">
        <v>0</v>
      </c>
      <c r="I51" s="26">
        <v>0</v>
      </c>
      <c r="J51" s="27">
        <v>1256045.3571000001</v>
      </c>
      <c r="K51" s="25">
        <v>3156990.4792000004</v>
      </c>
      <c r="L51" s="25">
        <v>163288836.77576157</v>
      </c>
      <c r="M51" s="28">
        <v>11</v>
      </c>
      <c r="N51" s="28">
        <v>32</v>
      </c>
      <c r="O51" s="28">
        <v>9161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146</v>
      </c>
    </row>
    <row r="52" spans="1:21" ht="12.75">
      <c r="A52" s="24" t="s">
        <v>39</v>
      </c>
      <c r="B52" s="24" t="s">
        <v>22</v>
      </c>
      <c r="C52" s="24" t="s">
        <v>33</v>
      </c>
      <c r="D52" s="25" t="s">
        <v>50</v>
      </c>
      <c r="E52" s="25" t="s">
        <v>51</v>
      </c>
      <c r="F52" s="26">
        <v>0.2058266304339418</v>
      </c>
      <c r="G52" s="29">
        <v>0.037037037037037035</v>
      </c>
      <c r="H52" s="29">
        <v>0</v>
      </c>
      <c r="I52" s="29">
        <v>0</v>
      </c>
      <c r="J52" s="27">
        <v>700658</v>
      </c>
      <c r="K52" s="25">
        <v>3404117.3317700005</v>
      </c>
      <c r="L52" s="25">
        <v>163288836.77576157</v>
      </c>
      <c r="M52" s="28">
        <v>1</v>
      </c>
      <c r="N52" s="28">
        <v>27</v>
      </c>
      <c r="O52" s="28">
        <v>9161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146</v>
      </c>
    </row>
    <row r="53" spans="1:21" ht="12.75">
      <c r="A53" s="24" t="s">
        <v>39</v>
      </c>
      <c r="B53" s="24" t="s">
        <v>22</v>
      </c>
      <c r="C53" s="24" t="s">
        <v>33</v>
      </c>
      <c r="D53" s="25" t="s">
        <v>86</v>
      </c>
      <c r="E53" s="25" t="s">
        <v>87</v>
      </c>
      <c r="F53" s="26">
        <v>0.12447584460306417</v>
      </c>
      <c r="G53" s="29">
        <v>0.1111111111111111</v>
      </c>
      <c r="H53" s="29">
        <v>0</v>
      </c>
      <c r="I53" s="29">
        <v>0</v>
      </c>
      <c r="J53" s="27">
        <v>423730.38</v>
      </c>
      <c r="K53" s="25">
        <v>3404117.3317700005</v>
      </c>
      <c r="L53" s="25">
        <v>163288836.77576157</v>
      </c>
      <c r="M53" s="28">
        <v>3</v>
      </c>
      <c r="N53" s="28">
        <v>27</v>
      </c>
      <c r="O53" s="28">
        <v>9161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146</v>
      </c>
    </row>
    <row r="54" spans="1:21" ht="12.75">
      <c r="A54" s="24" t="s">
        <v>39</v>
      </c>
      <c r="B54" s="24" t="s">
        <v>22</v>
      </c>
      <c r="C54" s="24" t="s">
        <v>33</v>
      </c>
      <c r="D54" s="25" t="s">
        <v>44</v>
      </c>
      <c r="E54" s="25" t="s">
        <v>45</v>
      </c>
      <c r="F54" s="26">
        <v>0.12209508647690814</v>
      </c>
      <c r="G54" s="29">
        <v>0.1111111111111111</v>
      </c>
      <c r="H54" s="29">
        <v>0</v>
      </c>
      <c r="I54" s="29">
        <v>0</v>
      </c>
      <c r="J54" s="27">
        <v>415626</v>
      </c>
      <c r="K54" s="25">
        <v>3404117.3317700005</v>
      </c>
      <c r="L54" s="25">
        <v>163288836.77576157</v>
      </c>
      <c r="M54" s="28">
        <v>3</v>
      </c>
      <c r="N54" s="28">
        <v>27</v>
      </c>
      <c r="O54" s="28">
        <v>9161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146</v>
      </c>
    </row>
    <row r="55" spans="1:21" ht="12.75">
      <c r="A55" s="24" t="s">
        <v>39</v>
      </c>
      <c r="B55" s="24" t="s">
        <v>98</v>
      </c>
      <c r="C55" s="24" t="s">
        <v>33</v>
      </c>
      <c r="D55" s="25" t="s">
        <v>54</v>
      </c>
      <c r="E55" s="25" t="s">
        <v>55</v>
      </c>
      <c r="F55" s="26">
        <v>0.09765661380078829</v>
      </c>
      <c r="G55" s="26">
        <v>0.0625</v>
      </c>
      <c r="H55" s="26">
        <v>0</v>
      </c>
      <c r="I55" s="26">
        <v>0</v>
      </c>
      <c r="J55" s="27">
        <v>308301</v>
      </c>
      <c r="K55" s="25">
        <v>3156990.4792000004</v>
      </c>
      <c r="L55" s="25">
        <v>163288836.77576157</v>
      </c>
      <c r="M55" s="28">
        <v>2</v>
      </c>
      <c r="N55" s="28">
        <v>32</v>
      </c>
      <c r="O55" s="28">
        <v>9161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146</v>
      </c>
    </row>
    <row r="56" spans="1:21" ht="12.75">
      <c r="A56" s="23" t="s">
        <v>39</v>
      </c>
      <c r="B56" s="23" t="s">
        <v>22</v>
      </c>
      <c r="C56" s="23" t="s">
        <v>33</v>
      </c>
      <c r="D56" s="7" t="s">
        <v>64</v>
      </c>
      <c r="E56" s="7" t="s">
        <v>65</v>
      </c>
      <c r="F56" s="6">
        <v>0.07970961972069097</v>
      </c>
      <c r="G56" s="8">
        <v>0.1111111111111111</v>
      </c>
      <c r="H56" s="8">
        <v>0</v>
      </c>
      <c r="I56" s="8">
        <v>0</v>
      </c>
      <c r="J56" s="15">
        <v>271340.898</v>
      </c>
      <c r="K56" s="7">
        <v>3404117.3317700005</v>
      </c>
      <c r="L56" s="7">
        <v>163288836.77576157</v>
      </c>
      <c r="M56" s="9">
        <v>3</v>
      </c>
      <c r="N56" s="9">
        <v>27</v>
      </c>
      <c r="O56" s="9">
        <v>9161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146</v>
      </c>
    </row>
    <row r="57" spans="1:21" ht="12.75">
      <c r="A57" s="23" t="s">
        <v>39</v>
      </c>
      <c r="B57" s="23" t="s">
        <v>22</v>
      </c>
      <c r="C57" s="23" t="s">
        <v>33</v>
      </c>
      <c r="D57" s="7" t="s">
        <v>62</v>
      </c>
      <c r="E57" s="7" t="s">
        <v>63</v>
      </c>
      <c r="F57" s="6">
        <v>0.07352700690838325</v>
      </c>
      <c r="G57" s="8">
        <v>0.1111111111111111</v>
      </c>
      <c r="H57" s="8">
        <v>0</v>
      </c>
      <c r="I57" s="8">
        <v>0</v>
      </c>
      <c r="J57" s="15">
        <v>250294.55857</v>
      </c>
      <c r="K57" s="7">
        <v>3404117.3317700005</v>
      </c>
      <c r="L57" s="7">
        <v>163288836.77576157</v>
      </c>
      <c r="M57" s="9">
        <v>3</v>
      </c>
      <c r="N57" s="9">
        <v>27</v>
      </c>
      <c r="O57" s="9">
        <v>9161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146</v>
      </c>
    </row>
    <row r="58" spans="1:21" ht="12.75">
      <c r="A58" s="23" t="s">
        <v>39</v>
      </c>
      <c r="B58" s="23" t="s">
        <v>98</v>
      </c>
      <c r="C58" s="23" t="s">
        <v>33</v>
      </c>
      <c r="D58" s="7" t="s">
        <v>101</v>
      </c>
      <c r="E58" s="10" t="s">
        <v>102</v>
      </c>
      <c r="F58" s="6">
        <v>0.06803948298711106</v>
      </c>
      <c r="G58" s="6">
        <v>0.0625</v>
      </c>
      <c r="H58" s="6">
        <v>0</v>
      </c>
      <c r="I58" s="6">
        <v>0</v>
      </c>
      <c r="J58" s="15">
        <v>214800</v>
      </c>
      <c r="K58" s="7">
        <v>3156990.4792000004</v>
      </c>
      <c r="L58" s="7">
        <v>163288836.77576157</v>
      </c>
      <c r="M58" s="9">
        <v>2</v>
      </c>
      <c r="N58" s="9">
        <v>32</v>
      </c>
      <c r="O58" s="9">
        <v>9161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146</v>
      </c>
    </row>
    <row r="59" spans="1:21" ht="12.75">
      <c r="A59" s="23" t="s">
        <v>39</v>
      </c>
      <c r="B59" s="23" t="s">
        <v>98</v>
      </c>
      <c r="C59" s="23" t="s">
        <v>33</v>
      </c>
      <c r="D59" s="7" t="s">
        <v>72</v>
      </c>
      <c r="E59" s="7" t="s">
        <v>73</v>
      </c>
      <c r="F59" s="6">
        <v>0.06756790506826435</v>
      </c>
      <c r="G59" s="6">
        <v>0.03125</v>
      </c>
      <c r="H59" s="6">
        <v>0</v>
      </c>
      <c r="I59" s="6">
        <v>0</v>
      </c>
      <c r="J59" s="15">
        <v>213311.233</v>
      </c>
      <c r="K59" s="7">
        <v>3156990.4792000004</v>
      </c>
      <c r="L59" s="7">
        <v>163288836.77576157</v>
      </c>
      <c r="M59" s="9">
        <v>1</v>
      </c>
      <c r="N59" s="9">
        <v>32</v>
      </c>
      <c r="O59" s="9">
        <v>9161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146</v>
      </c>
    </row>
    <row r="60" spans="1:21" ht="12.75">
      <c r="A60" s="23" t="s">
        <v>39</v>
      </c>
      <c r="B60" s="23" t="s">
        <v>98</v>
      </c>
      <c r="C60" s="23" t="s">
        <v>33</v>
      </c>
      <c r="D60" s="7" t="s">
        <v>68</v>
      </c>
      <c r="E60" s="7" t="s">
        <v>69</v>
      </c>
      <c r="F60" s="6">
        <v>0.06545125618572059</v>
      </c>
      <c r="G60" s="6">
        <v>0.0625</v>
      </c>
      <c r="H60" s="6">
        <v>0</v>
      </c>
      <c r="I60" s="6">
        <v>0</v>
      </c>
      <c r="J60" s="15">
        <v>206628.99263000002</v>
      </c>
      <c r="K60" s="7">
        <v>3156990.4792000004</v>
      </c>
      <c r="L60" s="7">
        <v>163288836.77576157</v>
      </c>
      <c r="M60" s="9">
        <v>2</v>
      </c>
      <c r="N60" s="9">
        <v>32</v>
      </c>
      <c r="O60" s="9">
        <v>9161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146</v>
      </c>
    </row>
    <row r="61" spans="1:21" ht="12.75">
      <c r="A61" s="23" t="s">
        <v>39</v>
      </c>
      <c r="B61" s="23" t="s">
        <v>98</v>
      </c>
      <c r="C61" s="23" t="s">
        <v>33</v>
      </c>
      <c r="D61" s="7" t="s">
        <v>48</v>
      </c>
      <c r="E61" s="7" t="s">
        <v>49</v>
      </c>
      <c r="F61" s="6">
        <v>0.06533627559506261</v>
      </c>
      <c r="G61" s="6">
        <v>0.0625</v>
      </c>
      <c r="H61" s="6">
        <v>0</v>
      </c>
      <c r="I61" s="6">
        <v>0</v>
      </c>
      <c r="J61" s="15">
        <v>206266</v>
      </c>
      <c r="K61" s="7">
        <v>3156990.4792000004</v>
      </c>
      <c r="L61" s="7">
        <v>163288836.77576157</v>
      </c>
      <c r="M61" s="9">
        <v>2</v>
      </c>
      <c r="N61" s="9">
        <v>32</v>
      </c>
      <c r="O61" s="9">
        <v>9161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146</v>
      </c>
    </row>
    <row r="62" spans="1:21" ht="12.75">
      <c r="A62" s="23" t="s">
        <v>39</v>
      </c>
      <c r="B62" s="23" t="s">
        <v>98</v>
      </c>
      <c r="C62" s="23" t="s">
        <v>33</v>
      </c>
      <c r="D62" s="7" t="s">
        <v>107</v>
      </c>
      <c r="E62" s="10" t="s">
        <v>108</v>
      </c>
      <c r="F62" s="6">
        <v>0.06222065010781296</v>
      </c>
      <c r="G62" s="6">
        <v>0.0625</v>
      </c>
      <c r="H62" s="6">
        <v>0</v>
      </c>
      <c r="I62" s="6">
        <v>0</v>
      </c>
      <c r="J62" s="15">
        <v>196430</v>
      </c>
      <c r="K62" s="7">
        <v>3156990.4792000004</v>
      </c>
      <c r="L62" s="7">
        <v>163288836.77576157</v>
      </c>
      <c r="M62" s="9">
        <v>2</v>
      </c>
      <c r="N62" s="9">
        <v>32</v>
      </c>
      <c r="O62" s="9">
        <v>9161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146</v>
      </c>
    </row>
    <row r="63" spans="1:21" ht="12.75">
      <c r="A63" s="23" t="s">
        <v>39</v>
      </c>
      <c r="B63" s="23" t="s">
        <v>22</v>
      </c>
      <c r="C63" s="23" t="s">
        <v>33</v>
      </c>
      <c r="D63" s="7" t="s">
        <v>66</v>
      </c>
      <c r="E63" s="7" t="s">
        <v>67</v>
      </c>
      <c r="F63" s="6">
        <v>0.06023587908862779</v>
      </c>
      <c r="G63" s="8">
        <v>0.07407407407407407</v>
      </c>
      <c r="H63" s="8">
        <v>0</v>
      </c>
      <c r="I63" s="8">
        <v>0</v>
      </c>
      <c r="J63" s="15">
        <v>205050</v>
      </c>
      <c r="K63" s="7">
        <v>3404117.3317700005</v>
      </c>
      <c r="L63" s="7">
        <v>163288836.77576157</v>
      </c>
      <c r="M63" s="9">
        <v>2</v>
      </c>
      <c r="N63" s="9">
        <v>27</v>
      </c>
      <c r="O63" s="9">
        <v>9161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146</v>
      </c>
    </row>
    <row r="64" spans="1:21" ht="12.75">
      <c r="A64" s="23" t="s">
        <v>39</v>
      </c>
      <c r="B64" s="23" t="s">
        <v>22</v>
      </c>
      <c r="C64" s="23" t="s">
        <v>33</v>
      </c>
      <c r="D64" s="7" t="s">
        <v>40</v>
      </c>
      <c r="E64" s="7" t="s">
        <v>41</v>
      </c>
      <c r="F64" s="6">
        <v>0.05948561117742391</v>
      </c>
      <c r="G64" s="8">
        <v>0.037037037037037035</v>
      </c>
      <c r="H64" s="8">
        <v>0</v>
      </c>
      <c r="I64" s="8">
        <v>0</v>
      </c>
      <c r="J64" s="15">
        <v>202496</v>
      </c>
      <c r="K64" s="7">
        <v>3404117.3317700005</v>
      </c>
      <c r="L64" s="7">
        <v>163288836.77576157</v>
      </c>
      <c r="M64" s="9">
        <v>1</v>
      </c>
      <c r="N64" s="9">
        <v>27</v>
      </c>
      <c r="O64" s="9">
        <v>9161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146</v>
      </c>
    </row>
    <row r="65" spans="1:21" ht="12.75">
      <c r="A65" s="23" t="s">
        <v>39</v>
      </c>
      <c r="B65" s="23" t="s">
        <v>22</v>
      </c>
      <c r="C65" s="23" t="s">
        <v>33</v>
      </c>
      <c r="D65" s="7" t="s">
        <v>27</v>
      </c>
      <c r="E65" s="7" t="s">
        <v>28</v>
      </c>
      <c r="F65" s="6">
        <v>0.05804265268884386</v>
      </c>
      <c r="G65" s="8">
        <v>0.037037037037037035</v>
      </c>
      <c r="H65" s="8">
        <v>0</v>
      </c>
      <c r="I65" s="8">
        <v>0</v>
      </c>
      <c r="J65" s="15">
        <v>197584</v>
      </c>
      <c r="K65" s="7">
        <v>3404117.3317700005</v>
      </c>
      <c r="L65" s="7">
        <v>163288836.77576157</v>
      </c>
      <c r="M65" s="9">
        <v>1</v>
      </c>
      <c r="N65" s="9">
        <v>27</v>
      </c>
      <c r="O65" s="9">
        <v>9161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146</v>
      </c>
    </row>
    <row r="66" spans="1:21" ht="12.75">
      <c r="A66" s="23" t="s">
        <v>39</v>
      </c>
      <c r="B66" s="23" t="s">
        <v>98</v>
      </c>
      <c r="C66" s="23" t="s">
        <v>33</v>
      </c>
      <c r="D66" s="7" t="s">
        <v>109</v>
      </c>
      <c r="E66" s="10" t="s">
        <v>110</v>
      </c>
      <c r="F66" s="6">
        <v>0.05415279840923759</v>
      </c>
      <c r="G66" s="6">
        <v>0.03125</v>
      </c>
      <c r="H66" s="6">
        <v>0</v>
      </c>
      <c r="I66" s="6">
        <v>0</v>
      </c>
      <c r="J66" s="15">
        <v>170959.869</v>
      </c>
      <c r="K66" s="7">
        <v>3156990.4792000004</v>
      </c>
      <c r="L66" s="7">
        <v>163288836.77576157</v>
      </c>
      <c r="M66" s="9">
        <v>1</v>
      </c>
      <c r="N66" s="9">
        <v>32</v>
      </c>
      <c r="O66" s="9">
        <v>9161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146</v>
      </c>
    </row>
    <row r="67" spans="1:21" ht="12.75">
      <c r="A67" s="23" t="s">
        <v>39</v>
      </c>
      <c r="B67" s="23" t="s">
        <v>98</v>
      </c>
      <c r="C67" s="23" t="s">
        <v>33</v>
      </c>
      <c r="D67" s="7" t="s">
        <v>105</v>
      </c>
      <c r="E67" s="10" t="s">
        <v>106</v>
      </c>
      <c r="F67" s="6">
        <v>0.053756916537488424</v>
      </c>
      <c r="G67" s="6">
        <v>0.03125</v>
      </c>
      <c r="H67" s="6">
        <v>0</v>
      </c>
      <c r="I67" s="6">
        <v>0</v>
      </c>
      <c r="J67" s="15">
        <v>169710.0737</v>
      </c>
      <c r="K67" s="7">
        <v>3156990.4792000004</v>
      </c>
      <c r="L67" s="7">
        <v>163288836.77576157</v>
      </c>
      <c r="M67" s="9">
        <v>1</v>
      </c>
      <c r="N67" s="9">
        <v>32</v>
      </c>
      <c r="O67" s="9">
        <v>9161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146</v>
      </c>
    </row>
    <row r="68" spans="1:21" ht="12.75">
      <c r="A68" s="23" t="s">
        <v>39</v>
      </c>
      <c r="B68" s="23" t="s">
        <v>22</v>
      </c>
      <c r="C68" s="23" t="s">
        <v>33</v>
      </c>
      <c r="D68" s="7" t="s">
        <v>94</v>
      </c>
      <c r="E68" s="7" t="s">
        <v>95</v>
      </c>
      <c r="F68" s="6">
        <v>0.03676967992020347</v>
      </c>
      <c r="G68" s="8">
        <v>0.037037037037037035</v>
      </c>
      <c r="H68" s="8">
        <v>0</v>
      </c>
      <c r="I68" s="8">
        <v>0</v>
      </c>
      <c r="J68" s="15">
        <v>125168.3047</v>
      </c>
      <c r="K68" s="7">
        <v>3404117.3317700005</v>
      </c>
      <c r="L68" s="7">
        <v>163288836.77576157</v>
      </c>
      <c r="M68" s="9">
        <v>1</v>
      </c>
      <c r="N68" s="9">
        <v>27</v>
      </c>
      <c r="O68" s="9">
        <v>9161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146</v>
      </c>
    </row>
    <row r="69" spans="1:21" ht="12.75">
      <c r="A69" s="23" t="s">
        <v>39</v>
      </c>
      <c r="B69" s="23" t="s">
        <v>22</v>
      </c>
      <c r="C69" s="23" t="s">
        <v>33</v>
      </c>
      <c r="D69" s="7" t="s">
        <v>54</v>
      </c>
      <c r="E69" s="7" t="s">
        <v>55</v>
      </c>
      <c r="F69" s="6">
        <v>0.03024102578346598</v>
      </c>
      <c r="G69" s="8">
        <v>0.037037037037037035</v>
      </c>
      <c r="H69" s="8">
        <v>0</v>
      </c>
      <c r="I69" s="8">
        <v>0</v>
      </c>
      <c r="J69" s="15">
        <v>102944</v>
      </c>
      <c r="K69" s="7">
        <v>3404117.3317700005</v>
      </c>
      <c r="L69" s="7">
        <v>163288836.77576157</v>
      </c>
      <c r="M69" s="9">
        <v>1</v>
      </c>
      <c r="N69" s="9">
        <v>27</v>
      </c>
      <c r="O69" s="9">
        <v>9161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146</v>
      </c>
    </row>
    <row r="70" spans="1:21" ht="12.75">
      <c r="A70" s="23" t="s">
        <v>39</v>
      </c>
      <c r="B70" s="23" t="s">
        <v>22</v>
      </c>
      <c r="C70" s="23" t="s">
        <v>33</v>
      </c>
      <c r="D70" s="7" t="s">
        <v>84</v>
      </c>
      <c r="E70" s="7" t="s">
        <v>85</v>
      </c>
      <c r="F70" s="6">
        <v>0.029660552254672377</v>
      </c>
      <c r="G70" s="8">
        <v>0.037037037037037035</v>
      </c>
      <c r="H70" s="8">
        <v>0</v>
      </c>
      <c r="I70" s="8">
        <v>0</v>
      </c>
      <c r="J70" s="15">
        <v>100968</v>
      </c>
      <c r="K70" s="7">
        <v>3404117.3317700005</v>
      </c>
      <c r="L70" s="7">
        <v>163288836.77576157</v>
      </c>
      <c r="M70" s="9">
        <v>1</v>
      </c>
      <c r="N70" s="9">
        <v>27</v>
      </c>
      <c r="O70" s="9">
        <v>9161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146</v>
      </c>
    </row>
    <row r="71" spans="1:21" ht="12.75">
      <c r="A71" s="23" t="s">
        <v>39</v>
      </c>
      <c r="B71" s="23" t="s">
        <v>22</v>
      </c>
      <c r="C71" s="23" t="s">
        <v>33</v>
      </c>
      <c r="D71" s="7" t="s">
        <v>70</v>
      </c>
      <c r="E71" s="7" t="s">
        <v>71</v>
      </c>
      <c r="F71" s="6">
        <v>0.029556560539493765</v>
      </c>
      <c r="G71" s="8">
        <v>0.037037037037037035</v>
      </c>
      <c r="H71" s="8">
        <v>0</v>
      </c>
      <c r="I71" s="8">
        <v>0</v>
      </c>
      <c r="J71" s="15">
        <v>100614</v>
      </c>
      <c r="K71" s="7">
        <v>3404117.3317700005</v>
      </c>
      <c r="L71" s="7">
        <v>163288836.77576157</v>
      </c>
      <c r="M71" s="9">
        <v>1</v>
      </c>
      <c r="N71" s="9">
        <v>27</v>
      </c>
      <c r="O71" s="9">
        <v>9161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146</v>
      </c>
    </row>
    <row r="72" spans="1:21" ht="12.75">
      <c r="A72" s="23" t="s">
        <v>39</v>
      </c>
      <c r="B72" s="23" t="s">
        <v>22</v>
      </c>
      <c r="C72" s="23" t="s">
        <v>33</v>
      </c>
      <c r="D72" s="7" t="s">
        <v>52</v>
      </c>
      <c r="E72" s="7" t="s">
        <v>53</v>
      </c>
      <c r="F72" s="6">
        <v>0.028932610248422096</v>
      </c>
      <c r="G72" s="8">
        <v>0.037037037037037035</v>
      </c>
      <c r="H72" s="8">
        <v>0</v>
      </c>
      <c r="I72" s="8">
        <v>0</v>
      </c>
      <c r="J72" s="15">
        <v>98490</v>
      </c>
      <c r="K72" s="7">
        <v>3404117.3317700005</v>
      </c>
      <c r="L72" s="7">
        <v>163288836.77576157</v>
      </c>
      <c r="M72" s="9">
        <v>1</v>
      </c>
      <c r="N72" s="9">
        <v>27</v>
      </c>
      <c r="O72" s="9">
        <v>9161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146</v>
      </c>
    </row>
    <row r="73" spans="1:21" ht="12.75">
      <c r="A73" s="23" t="s">
        <v>39</v>
      </c>
      <c r="B73" s="23" t="s">
        <v>98</v>
      </c>
      <c r="C73" s="23" t="s">
        <v>33</v>
      </c>
      <c r="D73" s="7" t="s">
        <v>66</v>
      </c>
      <c r="E73" s="7" t="s">
        <v>67</v>
      </c>
      <c r="F73" s="6">
        <v>0.02372924482780936</v>
      </c>
      <c r="G73" s="6">
        <v>0.03125</v>
      </c>
      <c r="H73" s="6">
        <v>0</v>
      </c>
      <c r="I73" s="6">
        <v>0</v>
      </c>
      <c r="J73" s="15">
        <v>74913</v>
      </c>
      <c r="K73" s="7">
        <v>3156990.4792000004</v>
      </c>
      <c r="L73" s="7">
        <v>163288836.77576157</v>
      </c>
      <c r="M73" s="9">
        <v>1</v>
      </c>
      <c r="N73" s="9">
        <v>32</v>
      </c>
      <c r="O73" s="9">
        <v>9161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146</v>
      </c>
    </row>
    <row r="74" spans="1:21" ht="12.75">
      <c r="A74" s="23" t="s">
        <v>39</v>
      </c>
      <c r="B74" s="23" t="s">
        <v>22</v>
      </c>
      <c r="C74" s="23" t="s">
        <v>33</v>
      </c>
      <c r="D74" s="7" t="s">
        <v>56</v>
      </c>
      <c r="E74" s="7" t="s">
        <v>57</v>
      </c>
      <c r="F74" s="6">
        <v>0.019342511900365008</v>
      </c>
      <c r="G74" s="8">
        <v>0.07407407407407407</v>
      </c>
      <c r="H74" s="8">
        <v>0</v>
      </c>
      <c r="I74" s="8">
        <v>0</v>
      </c>
      <c r="J74" s="15">
        <v>65844.18000000001</v>
      </c>
      <c r="K74" s="7">
        <v>3404117.3317700005</v>
      </c>
      <c r="L74" s="7">
        <v>163288836.77576157</v>
      </c>
      <c r="M74" s="9">
        <v>2</v>
      </c>
      <c r="N74" s="9">
        <v>27</v>
      </c>
      <c r="O74" s="9">
        <v>9161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146</v>
      </c>
    </row>
    <row r="75" spans="1:21" ht="12.75">
      <c r="A75" s="23" t="s">
        <v>39</v>
      </c>
      <c r="B75" s="23" t="s">
        <v>22</v>
      </c>
      <c r="C75" s="23" t="s">
        <v>33</v>
      </c>
      <c r="D75" s="7" t="s">
        <v>58</v>
      </c>
      <c r="E75" s="7" t="s">
        <v>59</v>
      </c>
      <c r="F75" s="6">
        <v>0.01855826454934556</v>
      </c>
      <c r="G75" s="8">
        <v>0.037037037037037035</v>
      </c>
      <c r="H75" s="8">
        <v>0</v>
      </c>
      <c r="I75" s="8">
        <v>0</v>
      </c>
      <c r="J75" s="15">
        <v>63174.51</v>
      </c>
      <c r="K75" s="7">
        <v>3404117.3317700005</v>
      </c>
      <c r="L75" s="7">
        <v>163288836.77576157</v>
      </c>
      <c r="M75" s="9">
        <v>1</v>
      </c>
      <c r="N75" s="9">
        <v>27</v>
      </c>
      <c r="O75" s="9">
        <v>9161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146</v>
      </c>
    </row>
    <row r="76" spans="1:21" ht="12.75">
      <c r="A76" s="23" t="s">
        <v>39</v>
      </c>
      <c r="B76" s="23" t="s">
        <v>98</v>
      </c>
      <c r="C76" s="23" t="s">
        <v>33</v>
      </c>
      <c r="D76" s="7" t="s">
        <v>52</v>
      </c>
      <c r="E76" s="7" t="s">
        <v>53</v>
      </c>
      <c r="F76" s="6">
        <v>0.01726449615831961</v>
      </c>
      <c r="G76" s="6">
        <v>0.0625</v>
      </c>
      <c r="H76" s="6">
        <v>0</v>
      </c>
      <c r="I76" s="6">
        <v>0</v>
      </c>
      <c r="J76" s="15">
        <v>54503.85</v>
      </c>
      <c r="K76" s="7">
        <v>3156990.4792000004</v>
      </c>
      <c r="L76" s="7">
        <v>163288836.77576157</v>
      </c>
      <c r="M76" s="9">
        <v>2</v>
      </c>
      <c r="N76" s="9">
        <v>32</v>
      </c>
      <c r="O76" s="9">
        <v>9161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146</v>
      </c>
    </row>
    <row r="77" spans="1:21" ht="12.75">
      <c r="A77" s="23" t="s">
        <v>39</v>
      </c>
      <c r="B77" s="23" t="s">
        <v>22</v>
      </c>
      <c r="C77" s="23" t="s">
        <v>33</v>
      </c>
      <c r="D77" s="7" t="s">
        <v>68</v>
      </c>
      <c r="E77" s="7" t="s">
        <v>69</v>
      </c>
      <c r="F77" s="6">
        <v>0.014206502240289845</v>
      </c>
      <c r="G77" s="8">
        <v>0.037037037037037035</v>
      </c>
      <c r="H77" s="8">
        <v>0</v>
      </c>
      <c r="I77" s="8">
        <v>0</v>
      </c>
      <c r="J77" s="15">
        <v>48360.6005</v>
      </c>
      <c r="K77" s="7">
        <v>3404117.3317700005</v>
      </c>
      <c r="L77" s="7">
        <v>163288836.77576157</v>
      </c>
      <c r="M77" s="9">
        <v>1</v>
      </c>
      <c r="N77" s="9">
        <v>27</v>
      </c>
      <c r="O77" s="9">
        <v>9161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146</v>
      </c>
    </row>
    <row r="78" spans="1:21" ht="12.75">
      <c r="A78" s="23" t="s">
        <v>39</v>
      </c>
      <c r="B78" s="23" t="s">
        <v>98</v>
      </c>
      <c r="C78" s="23" t="s">
        <v>33</v>
      </c>
      <c r="D78" s="7" t="s">
        <v>56</v>
      </c>
      <c r="E78" s="7" t="s">
        <v>57</v>
      </c>
      <c r="F78" s="6">
        <v>0.012182576638541545</v>
      </c>
      <c r="G78" s="6">
        <v>0.0625</v>
      </c>
      <c r="H78" s="6">
        <v>0</v>
      </c>
      <c r="I78" s="6">
        <v>0</v>
      </c>
      <c r="J78" s="15">
        <v>38460.27846</v>
      </c>
      <c r="K78" s="7">
        <v>3156990.4792000004</v>
      </c>
      <c r="L78" s="7">
        <v>163288836.77576157</v>
      </c>
      <c r="M78" s="9">
        <v>2</v>
      </c>
      <c r="N78" s="9">
        <v>32</v>
      </c>
      <c r="O78" s="9">
        <v>9161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146</v>
      </c>
    </row>
    <row r="79" spans="1:21" ht="12.75">
      <c r="A79" s="23" t="s">
        <v>39</v>
      </c>
      <c r="B79" s="23" t="s">
        <v>22</v>
      </c>
      <c r="C79" s="23" t="s">
        <v>33</v>
      </c>
      <c r="D79" s="7" t="s">
        <v>96</v>
      </c>
      <c r="E79" s="7" t="s">
        <v>97</v>
      </c>
      <c r="F79" s="6">
        <v>0.009333961465857842</v>
      </c>
      <c r="G79" s="8">
        <v>0.037037037037037035</v>
      </c>
      <c r="H79" s="8">
        <v>0</v>
      </c>
      <c r="I79" s="8">
        <v>0</v>
      </c>
      <c r="J79" s="15">
        <v>31773.9</v>
      </c>
      <c r="K79" s="7">
        <v>3404117.3317700005</v>
      </c>
      <c r="L79" s="7">
        <v>163288836.77576157</v>
      </c>
      <c r="M79" s="9">
        <v>1</v>
      </c>
      <c r="N79" s="9">
        <v>27</v>
      </c>
      <c r="O79" s="9">
        <v>9161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146</v>
      </c>
    </row>
    <row r="80" spans="1:21" ht="12.75">
      <c r="A80" s="23" t="s">
        <v>39</v>
      </c>
      <c r="B80" s="23" t="s">
        <v>98</v>
      </c>
      <c r="C80" s="23" t="s">
        <v>33</v>
      </c>
      <c r="D80" s="7" t="s">
        <v>64</v>
      </c>
      <c r="E80" s="7" t="s">
        <v>65</v>
      </c>
      <c r="F80" s="6">
        <v>0.006000398203544889</v>
      </c>
      <c r="G80" s="6">
        <v>0.03125</v>
      </c>
      <c r="H80" s="6">
        <v>0</v>
      </c>
      <c r="I80" s="6">
        <v>0</v>
      </c>
      <c r="J80" s="15">
        <v>18943.2</v>
      </c>
      <c r="K80" s="7">
        <v>3156990.4792000004</v>
      </c>
      <c r="L80" s="7">
        <v>163288836.77576157</v>
      </c>
      <c r="M80" s="9">
        <v>1</v>
      </c>
      <c r="N80" s="9">
        <v>32</v>
      </c>
      <c r="O80" s="9">
        <v>9161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146</v>
      </c>
    </row>
    <row r="81" spans="1:21" ht="12.75">
      <c r="A81" s="23" t="s">
        <v>39</v>
      </c>
      <c r="B81" s="23" t="s">
        <v>98</v>
      </c>
      <c r="C81" s="23" t="s">
        <v>33</v>
      </c>
      <c r="D81" s="7" t="s">
        <v>99</v>
      </c>
      <c r="E81" s="10" t="s">
        <v>100</v>
      </c>
      <c r="F81" s="6">
        <v>0.005206702506168267</v>
      </c>
      <c r="G81" s="6">
        <v>0.03125</v>
      </c>
      <c r="H81" s="6">
        <v>0</v>
      </c>
      <c r="I81" s="6">
        <v>0</v>
      </c>
      <c r="J81" s="15">
        <v>16437.51024</v>
      </c>
      <c r="K81" s="7">
        <v>3156990.4792000004</v>
      </c>
      <c r="L81" s="7">
        <v>163288836.77576157</v>
      </c>
      <c r="M81" s="9">
        <v>1</v>
      </c>
      <c r="N81" s="9">
        <v>32</v>
      </c>
      <c r="O81" s="9">
        <v>9161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146</v>
      </c>
    </row>
    <row r="82" spans="1:21" ht="12.75">
      <c r="A82" s="23" t="s">
        <v>39</v>
      </c>
      <c r="B82" s="23" t="s">
        <v>98</v>
      </c>
      <c r="C82" s="23" t="s">
        <v>33</v>
      </c>
      <c r="D82" s="7" t="s">
        <v>111</v>
      </c>
      <c r="E82" s="10" t="s">
        <v>112</v>
      </c>
      <c r="F82" s="6">
        <v>0.0035730595782026073</v>
      </c>
      <c r="G82" s="6">
        <v>0.03125</v>
      </c>
      <c r="H82" s="6">
        <v>0</v>
      </c>
      <c r="I82" s="6">
        <v>0</v>
      </c>
      <c r="J82" s="15">
        <v>11280.11507</v>
      </c>
      <c r="K82" s="7">
        <v>3156990.4792000004</v>
      </c>
      <c r="L82" s="7">
        <v>163288836.77576157</v>
      </c>
      <c r="M82" s="9">
        <v>1</v>
      </c>
      <c r="N82" s="9">
        <v>32</v>
      </c>
      <c r="O82" s="9">
        <v>9161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146</v>
      </c>
    </row>
    <row r="84" spans="1:21" ht="27">
      <c r="A84" s="18"/>
      <c r="B84" s="18"/>
      <c r="C84" s="18"/>
      <c r="D84" s="19" t="s">
        <v>116</v>
      </c>
      <c r="E84" s="30" t="s">
        <v>133</v>
      </c>
      <c r="F84" s="31"/>
      <c r="G84" s="31"/>
      <c r="H84" s="31"/>
      <c r="I84" s="32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ht="54">
      <c r="A85" s="18"/>
      <c r="B85" s="18"/>
      <c r="C85" s="18"/>
      <c r="D85" s="19" t="s">
        <v>118</v>
      </c>
      <c r="E85" s="30" t="s">
        <v>119</v>
      </c>
      <c r="F85" s="31"/>
      <c r="G85" s="31"/>
      <c r="H85" s="31"/>
      <c r="I85" s="32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ht="108">
      <c r="A86" s="18"/>
      <c r="B86" s="18"/>
      <c r="C86" s="18"/>
      <c r="D86" s="19" t="s">
        <v>120</v>
      </c>
      <c r="E86" s="19" t="s">
        <v>121</v>
      </c>
      <c r="F86" s="19" t="s">
        <v>122</v>
      </c>
      <c r="G86" s="19" t="s">
        <v>123</v>
      </c>
      <c r="H86" s="19" t="s">
        <v>124</v>
      </c>
      <c r="I86" s="19" t="s">
        <v>125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ht="27" customHeight="1">
      <c r="A87" s="18"/>
      <c r="B87" s="18"/>
      <c r="C87" s="18"/>
      <c r="D87" s="21" t="s">
        <v>134</v>
      </c>
      <c r="E87" s="22">
        <f>F51</f>
        <v>0.3978616233959278</v>
      </c>
      <c r="F87" s="22">
        <f>G51</f>
        <v>0.34375</v>
      </c>
      <c r="G87" s="22">
        <f>H51</f>
        <v>0</v>
      </c>
      <c r="H87" s="22">
        <f>I51</f>
        <v>0</v>
      </c>
      <c r="I87" s="22">
        <v>0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ht="27" customHeight="1">
      <c r="A88" s="18"/>
      <c r="B88" s="18"/>
      <c r="C88" s="18"/>
      <c r="D88" s="21" t="s">
        <v>135</v>
      </c>
      <c r="E88" s="22">
        <f aca="true" t="shared" si="3" ref="E88:H91">F52</f>
        <v>0.2058266304339418</v>
      </c>
      <c r="F88" s="22">
        <f t="shared" si="3"/>
        <v>0.037037037037037035</v>
      </c>
      <c r="G88" s="22">
        <f t="shared" si="3"/>
        <v>0</v>
      </c>
      <c r="H88" s="22">
        <f t="shared" si="3"/>
        <v>0</v>
      </c>
      <c r="I88" s="22">
        <v>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ht="27" customHeight="1">
      <c r="A89" s="18"/>
      <c r="B89" s="18"/>
      <c r="C89" s="18"/>
      <c r="D89" s="21" t="s">
        <v>134</v>
      </c>
      <c r="E89" s="22">
        <f t="shared" si="3"/>
        <v>0.12447584460306417</v>
      </c>
      <c r="F89" s="22">
        <f t="shared" si="3"/>
        <v>0.1111111111111111</v>
      </c>
      <c r="G89" s="22">
        <f t="shared" si="3"/>
        <v>0</v>
      </c>
      <c r="H89" s="22">
        <f t="shared" si="3"/>
        <v>0</v>
      </c>
      <c r="I89" s="22">
        <v>0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ht="27" customHeight="1">
      <c r="A90" s="18"/>
      <c r="B90" s="18"/>
      <c r="C90" s="18"/>
      <c r="D90" s="21" t="s">
        <v>136</v>
      </c>
      <c r="E90" s="22">
        <f t="shared" si="3"/>
        <v>0.12209508647690814</v>
      </c>
      <c r="F90" s="22">
        <f t="shared" si="3"/>
        <v>0.1111111111111111</v>
      </c>
      <c r="G90" s="22">
        <f t="shared" si="3"/>
        <v>0</v>
      </c>
      <c r="H90" s="22">
        <f t="shared" si="3"/>
        <v>0</v>
      </c>
      <c r="I90" s="22">
        <v>0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ht="27" customHeight="1">
      <c r="A91" s="18"/>
      <c r="B91" s="18"/>
      <c r="C91" s="18"/>
      <c r="D91" s="21" t="s">
        <v>137</v>
      </c>
      <c r="E91" s="22">
        <f t="shared" si="3"/>
        <v>0.09765661380078829</v>
      </c>
      <c r="F91" s="22">
        <f t="shared" si="3"/>
        <v>0.0625</v>
      </c>
      <c r="G91" s="22">
        <f t="shared" si="3"/>
        <v>0</v>
      </c>
      <c r="H91" s="22">
        <f t="shared" si="3"/>
        <v>0</v>
      </c>
      <c r="I91" s="22">
        <v>0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4" spans="1:21" ht="138.75">
      <c r="A94" s="1" t="s">
        <v>0</v>
      </c>
      <c r="B94" s="2" t="s">
        <v>1</v>
      </c>
      <c r="C94" s="2" t="s">
        <v>2</v>
      </c>
      <c r="D94" s="3" t="s">
        <v>15</v>
      </c>
      <c r="E94" s="2" t="s">
        <v>16</v>
      </c>
      <c r="F94" s="4" t="s">
        <v>17</v>
      </c>
      <c r="G94" s="4" t="s">
        <v>18</v>
      </c>
      <c r="H94" s="4" t="s">
        <v>19</v>
      </c>
      <c r="I94" s="4" t="s">
        <v>20</v>
      </c>
      <c r="J94" s="14" t="s">
        <v>3</v>
      </c>
      <c r="K94" s="2" t="s">
        <v>4</v>
      </c>
      <c r="L94" s="2" t="s">
        <v>5</v>
      </c>
      <c r="M94" s="2" t="s">
        <v>6</v>
      </c>
      <c r="N94" s="2" t="s">
        <v>7</v>
      </c>
      <c r="O94" s="2" t="s">
        <v>8</v>
      </c>
      <c r="P94" s="2" t="s">
        <v>9</v>
      </c>
      <c r="Q94" s="2" t="s">
        <v>10</v>
      </c>
      <c r="R94" s="2" t="s">
        <v>11</v>
      </c>
      <c r="S94" s="2" t="s">
        <v>12</v>
      </c>
      <c r="T94" s="2" t="s">
        <v>13</v>
      </c>
      <c r="U94" s="5" t="s">
        <v>14</v>
      </c>
    </row>
    <row r="95" spans="1:21" ht="12.75">
      <c r="A95" s="24" t="s">
        <v>113</v>
      </c>
      <c r="B95" s="24" t="s">
        <v>98</v>
      </c>
      <c r="C95" s="24" t="s">
        <v>33</v>
      </c>
      <c r="D95" s="25" t="s">
        <v>74</v>
      </c>
      <c r="E95" s="25" t="s">
        <v>75</v>
      </c>
      <c r="F95" s="26">
        <v>0.2578193957773806</v>
      </c>
      <c r="G95" s="29">
        <v>0.14705882352941177</v>
      </c>
      <c r="H95" s="29">
        <v>0</v>
      </c>
      <c r="I95" s="29">
        <v>0</v>
      </c>
      <c r="J95" s="27">
        <v>7327792.085717999</v>
      </c>
      <c r="K95" s="25">
        <v>28422190.904695664</v>
      </c>
      <c r="L95" s="25">
        <v>163288836.77576157</v>
      </c>
      <c r="M95" s="28">
        <v>90</v>
      </c>
      <c r="N95" s="28">
        <v>612</v>
      </c>
      <c r="O95" s="28">
        <v>9161</v>
      </c>
      <c r="P95" s="28">
        <v>0</v>
      </c>
      <c r="Q95" s="28">
        <v>0</v>
      </c>
      <c r="R95" s="28">
        <v>0</v>
      </c>
      <c r="S95" s="28">
        <v>0</v>
      </c>
      <c r="T95" s="28">
        <v>21</v>
      </c>
      <c r="U95" s="28">
        <v>146</v>
      </c>
    </row>
    <row r="96" spans="1:21" ht="12.75">
      <c r="A96" s="24" t="s">
        <v>113</v>
      </c>
      <c r="B96" s="24" t="s">
        <v>98</v>
      </c>
      <c r="C96" s="24" t="s">
        <v>33</v>
      </c>
      <c r="D96" s="25" t="s">
        <v>86</v>
      </c>
      <c r="E96" s="25" t="s">
        <v>87</v>
      </c>
      <c r="F96" s="26">
        <v>0.2140429867986647</v>
      </c>
      <c r="G96" s="29">
        <v>0.21405228758169934</v>
      </c>
      <c r="H96" s="29">
        <v>0</v>
      </c>
      <c r="I96" s="29">
        <v>0</v>
      </c>
      <c r="J96" s="27">
        <v>6083570.632602902</v>
      </c>
      <c r="K96" s="25">
        <v>28422190.904695664</v>
      </c>
      <c r="L96" s="25">
        <v>163288836.77576157</v>
      </c>
      <c r="M96" s="28">
        <v>131</v>
      </c>
      <c r="N96" s="28">
        <v>612</v>
      </c>
      <c r="O96" s="28">
        <v>9161</v>
      </c>
      <c r="P96" s="28">
        <v>0</v>
      </c>
      <c r="Q96" s="28">
        <v>0</v>
      </c>
      <c r="R96" s="28">
        <v>0</v>
      </c>
      <c r="S96" s="28">
        <v>0</v>
      </c>
      <c r="T96" s="28">
        <v>21</v>
      </c>
      <c r="U96" s="28">
        <v>146</v>
      </c>
    </row>
    <row r="97" spans="1:21" ht="12.75">
      <c r="A97" s="24" t="s">
        <v>113</v>
      </c>
      <c r="B97" s="24" t="s">
        <v>98</v>
      </c>
      <c r="C97" s="24" t="s">
        <v>33</v>
      </c>
      <c r="D97" s="25" t="s">
        <v>114</v>
      </c>
      <c r="E97" s="25" t="s">
        <v>115</v>
      </c>
      <c r="F97" s="26">
        <v>0.20871148455261976</v>
      </c>
      <c r="G97" s="29">
        <v>0.19281045751633988</v>
      </c>
      <c r="H97" s="29">
        <v>0</v>
      </c>
      <c r="I97" s="29">
        <v>0</v>
      </c>
      <c r="J97" s="27">
        <v>5932037.657956999</v>
      </c>
      <c r="K97" s="25">
        <v>28422190.904695664</v>
      </c>
      <c r="L97" s="25">
        <v>163288836.77576157</v>
      </c>
      <c r="M97" s="28">
        <v>118</v>
      </c>
      <c r="N97" s="28">
        <v>612</v>
      </c>
      <c r="O97" s="28">
        <v>9161</v>
      </c>
      <c r="P97" s="28">
        <v>0</v>
      </c>
      <c r="Q97" s="28">
        <v>0</v>
      </c>
      <c r="R97" s="28">
        <v>0</v>
      </c>
      <c r="S97" s="28">
        <v>0</v>
      </c>
      <c r="T97" s="28">
        <v>21</v>
      </c>
      <c r="U97" s="28">
        <v>146</v>
      </c>
    </row>
    <row r="98" spans="1:21" ht="12.75">
      <c r="A98" s="24" t="s">
        <v>113</v>
      </c>
      <c r="B98" s="24" t="s">
        <v>98</v>
      </c>
      <c r="C98" s="24" t="s">
        <v>33</v>
      </c>
      <c r="D98" s="25" t="s">
        <v>27</v>
      </c>
      <c r="E98" s="25" t="s">
        <v>28</v>
      </c>
      <c r="F98" s="26">
        <v>0.12798261235399824</v>
      </c>
      <c r="G98" s="29">
        <v>0.13562091503267973</v>
      </c>
      <c r="H98" s="29">
        <v>0</v>
      </c>
      <c r="I98" s="29">
        <v>0</v>
      </c>
      <c r="J98" s="27">
        <v>3637546.240807</v>
      </c>
      <c r="K98" s="25">
        <v>28422190.904695664</v>
      </c>
      <c r="L98" s="25">
        <v>163288836.77576157</v>
      </c>
      <c r="M98" s="28">
        <v>83</v>
      </c>
      <c r="N98" s="28">
        <v>612</v>
      </c>
      <c r="O98" s="28">
        <v>9161</v>
      </c>
      <c r="P98" s="28">
        <v>0</v>
      </c>
      <c r="Q98" s="28">
        <v>0</v>
      </c>
      <c r="R98" s="28">
        <v>0</v>
      </c>
      <c r="S98" s="28">
        <v>0</v>
      </c>
      <c r="T98" s="28">
        <v>21</v>
      </c>
      <c r="U98" s="28">
        <v>146</v>
      </c>
    </row>
    <row r="99" spans="1:21" ht="12.75">
      <c r="A99" s="24" t="s">
        <v>113</v>
      </c>
      <c r="B99" s="24" t="s">
        <v>98</v>
      </c>
      <c r="C99" s="24" t="s">
        <v>33</v>
      </c>
      <c r="D99" s="25" t="s">
        <v>76</v>
      </c>
      <c r="E99" s="25" t="s">
        <v>77</v>
      </c>
      <c r="F99" s="26">
        <v>0.07037520667309084</v>
      </c>
      <c r="G99" s="29">
        <v>0.04411764705882353</v>
      </c>
      <c r="H99" s="29">
        <v>0</v>
      </c>
      <c r="I99" s="29">
        <v>0</v>
      </c>
      <c r="J99" s="27">
        <v>2000217.55902</v>
      </c>
      <c r="K99" s="25">
        <v>28422190.904695664</v>
      </c>
      <c r="L99" s="25">
        <v>163288836.77576157</v>
      </c>
      <c r="M99" s="28">
        <v>27</v>
      </c>
      <c r="N99" s="28">
        <v>612</v>
      </c>
      <c r="O99" s="28">
        <v>9161</v>
      </c>
      <c r="P99" s="28">
        <v>0</v>
      </c>
      <c r="Q99" s="28">
        <v>0</v>
      </c>
      <c r="R99" s="28">
        <v>0</v>
      </c>
      <c r="S99" s="28">
        <v>0</v>
      </c>
      <c r="T99" s="28">
        <v>21</v>
      </c>
      <c r="U99" s="28">
        <v>146</v>
      </c>
    </row>
    <row r="100" spans="1:21" ht="12.75">
      <c r="A100" s="23" t="s">
        <v>113</v>
      </c>
      <c r="B100" s="23" t="s">
        <v>98</v>
      </c>
      <c r="C100" s="23" t="s">
        <v>33</v>
      </c>
      <c r="D100" s="7" t="s">
        <v>23</v>
      </c>
      <c r="E100" s="7" t="s">
        <v>24</v>
      </c>
      <c r="F100" s="6">
        <v>0.06639408131160944</v>
      </c>
      <c r="G100" s="8">
        <v>0.17483660130718953</v>
      </c>
      <c r="H100" s="8">
        <v>0</v>
      </c>
      <c r="I100" s="8">
        <v>0</v>
      </c>
      <c r="J100" s="15">
        <v>1887065.2539804503</v>
      </c>
      <c r="K100" s="7">
        <v>28422190.904695664</v>
      </c>
      <c r="L100" s="7">
        <v>163288836.77576157</v>
      </c>
      <c r="M100" s="9">
        <v>107</v>
      </c>
      <c r="N100" s="9">
        <v>612</v>
      </c>
      <c r="O100" s="9">
        <v>9161</v>
      </c>
      <c r="P100" s="9">
        <v>0</v>
      </c>
      <c r="Q100" s="9">
        <v>0</v>
      </c>
      <c r="R100" s="9">
        <v>0</v>
      </c>
      <c r="S100" s="9">
        <v>0</v>
      </c>
      <c r="T100" s="9">
        <v>21</v>
      </c>
      <c r="U100" s="9">
        <v>146</v>
      </c>
    </row>
    <row r="101" spans="1:21" ht="12.75">
      <c r="A101" s="23" t="s">
        <v>113</v>
      </c>
      <c r="B101" s="23" t="s">
        <v>98</v>
      </c>
      <c r="C101" s="23" t="s">
        <v>33</v>
      </c>
      <c r="D101" s="7" t="s">
        <v>36</v>
      </c>
      <c r="E101" s="7"/>
      <c r="F101" s="6">
        <v>0.029272584544893256</v>
      </c>
      <c r="G101" s="8">
        <v>0.03431372549019608</v>
      </c>
      <c r="H101" s="8">
        <v>1</v>
      </c>
      <c r="I101" s="8">
        <v>0</v>
      </c>
      <c r="J101" s="15">
        <v>831990.9862088</v>
      </c>
      <c r="K101" s="7">
        <v>28422190.904695664</v>
      </c>
      <c r="L101" s="7">
        <v>163288836.77576157</v>
      </c>
      <c r="M101" s="9">
        <v>21</v>
      </c>
      <c r="N101" s="9">
        <v>612</v>
      </c>
      <c r="O101" s="9">
        <v>9161</v>
      </c>
      <c r="P101" s="9">
        <v>0</v>
      </c>
      <c r="Q101" s="9">
        <v>0</v>
      </c>
      <c r="R101" s="9">
        <v>0</v>
      </c>
      <c r="S101" s="9">
        <v>21</v>
      </c>
      <c r="T101" s="9">
        <v>21</v>
      </c>
      <c r="U101" s="9">
        <v>146</v>
      </c>
    </row>
    <row r="102" spans="1:21" ht="12.75">
      <c r="A102" s="23" t="s">
        <v>113</v>
      </c>
      <c r="B102" s="23" t="s">
        <v>98</v>
      </c>
      <c r="C102" s="23" t="s">
        <v>33</v>
      </c>
      <c r="D102" s="7" t="s">
        <v>26</v>
      </c>
      <c r="E102" s="7" t="s">
        <v>79</v>
      </c>
      <c r="F102" s="6">
        <v>0.01795882554100259</v>
      </c>
      <c r="G102" s="8">
        <v>0.03104575163398693</v>
      </c>
      <c r="H102" s="8">
        <v>0</v>
      </c>
      <c r="I102" s="8">
        <v>0</v>
      </c>
      <c r="J102" s="15">
        <v>510429.1679505</v>
      </c>
      <c r="K102" s="7">
        <v>28422190.904695664</v>
      </c>
      <c r="L102" s="7">
        <v>163288836.77576157</v>
      </c>
      <c r="M102" s="9">
        <v>19</v>
      </c>
      <c r="N102" s="9">
        <v>612</v>
      </c>
      <c r="O102" s="9">
        <v>9161</v>
      </c>
      <c r="P102" s="9">
        <v>0</v>
      </c>
      <c r="Q102" s="9">
        <v>0</v>
      </c>
      <c r="R102" s="9">
        <v>0</v>
      </c>
      <c r="S102" s="9">
        <v>0</v>
      </c>
      <c r="T102" s="9">
        <v>21</v>
      </c>
      <c r="U102" s="9">
        <v>146</v>
      </c>
    </row>
    <row r="103" spans="1:21" ht="12.75">
      <c r="A103" s="23" t="s">
        <v>113</v>
      </c>
      <c r="B103" s="23" t="s">
        <v>98</v>
      </c>
      <c r="C103" s="23" t="s">
        <v>33</v>
      </c>
      <c r="D103" s="7" t="s">
        <v>34</v>
      </c>
      <c r="E103" s="7" t="s">
        <v>35</v>
      </c>
      <c r="F103" s="6">
        <v>0.007442822446740058</v>
      </c>
      <c r="G103" s="8">
        <v>0.026143790849673203</v>
      </c>
      <c r="H103" s="8">
        <v>0</v>
      </c>
      <c r="I103" s="8">
        <v>0</v>
      </c>
      <c r="J103" s="15">
        <v>211541.320451</v>
      </c>
      <c r="K103" s="7">
        <v>28422190.904695664</v>
      </c>
      <c r="L103" s="7">
        <v>163288836.77576157</v>
      </c>
      <c r="M103" s="9">
        <v>16</v>
      </c>
      <c r="N103" s="9">
        <v>612</v>
      </c>
      <c r="O103" s="9">
        <v>9161</v>
      </c>
      <c r="P103" s="9">
        <v>0</v>
      </c>
      <c r="Q103" s="9">
        <v>0</v>
      </c>
      <c r="R103" s="9">
        <v>0</v>
      </c>
      <c r="S103" s="9">
        <v>0</v>
      </c>
      <c r="T103" s="9">
        <v>21</v>
      </c>
      <c r="U103" s="9">
        <v>146</v>
      </c>
    </row>
    <row r="105" spans="1:21" ht="45" customHeight="1">
      <c r="A105" s="18"/>
      <c r="B105" s="18"/>
      <c r="C105" s="18"/>
      <c r="D105" s="19" t="s">
        <v>116</v>
      </c>
      <c r="E105" s="30" t="s">
        <v>138</v>
      </c>
      <c r="F105" s="31"/>
      <c r="G105" s="31"/>
      <c r="H105" s="31"/>
      <c r="I105" s="32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ht="54">
      <c r="A106" s="18"/>
      <c r="B106" s="18"/>
      <c r="C106" s="18"/>
      <c r="D106" s="19" t="s">
        <v>118</v>
      </c>
      <c r="E106" s="30" t="s">
        <v>119</v>
      </c>
      <c r="F106" s="31"/>
      <c r="G106" s="31"/>
      <c r="H106" s="31"/>
      <c r="I106" s="32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ht="108">
      <c r="A107" s="18"/>
      <c r="B107" s="18"/>
      <c r="C107" s="18"/>
      <c r="D107" s="19" t="s">
        <v>120</v>
      </c>
      <c r="E107" s="19" t="s">
        <v>121</v>
      </c>
      <c r="F107" s="19" t="s">
        <v>122</v>
      </c>
      <c r="G107" s="19" t="s">
        <v>123</v>
      </c>
      <c r="H107" s="19" t="s">
        <v>124</v>
      </c>
      <c r="I107" s="19" t="s">
        <v>125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ht="27" customHeight="1">
      <c r="A108" s="18"/>
      <c r="B108" s="18"/>
      <c r="C108" s="18"/>
      <c r="D108" s="21" t="s">
        <v>139</v>
      </c>
      <c r="E108" s="22">
        <f aca="true" t="shared" si="4" ref="E108:H112">F95</f>
        <v>0.2578193957773806</v>
      </c>
      <c r="F108" s="22">
        <f t="shared" si="4"/>
        <v>0.14705882352941177</v>
      </c>
      <c r="G108" s="22">
        <f t="shared" si="4"/>
        <v>0</v>
      </c>
      <c r="H108" s="22">
        <f t="shared" si="4"/>
        <v>0</v>
      </c>
      <c r="I108" s="22">
        <v>0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ht="27" customHeight="1">
      <c r="A109" s="18"/>
      <c r="B109" s="18"/>
      <c r="C109" s="18"/>
      <c r="D109" s="21" t="s">
        <v>134</v>
      </c>
      <c r="E109" s="22">
        <f t="shared" si="4"/>
        <v>0.2140429867986647</v>
      </c>
      <c r="F109" s="22">
        <f t="shared" si="4"/>
        <v>0.21405228758169934</v>
      </c>
      <c r="G109" s="22">
        <f t="shared" si="4"/>
        <v>0</v>
      </c>
      <c r="H109" s="22">
        <f t="shared" si="4"/>
        <v>0</v>
      </c>
      <c r="I109" s="22">
        <v>0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ht="27" customHeight="1">
      <c r="A110" s="18"/>
      <c r="B110" s="18"/>
      <c r="C110" s="18"/>
      <c r="D110" s="21" t="s">
        <v>141</v>
      </c>
      <c r="E110" s="22">
        <f t="shared" si="4"/>
        <v>0.20871148455261976</v>
      </c>
      <c r="F110" s="22">
        <f t="shared" si="4"/>
        <v>0.19281045751633988</v>
      </c>
      <c r="G110" s="22">
        <f t="shared" si="4"/>
        <v>0</v>
      </c>
      <c r="H110" s="22">
        <f t="shared" si="4"/>
        <v>0</v>
      </c>
      <c r="I110" s="22">
        <v>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ht="27" customHeight="1">
      <c r="A111" s="18"/>
      <c r="B111" s="18"/>
      <c r="C111" s="18"/>
      <c r="D111" s="21" t="s">
        <v>129</v>
      </c>
      <c r="E111" s="22">
        <f t="shared" si="4"/>
        <v>0.12798261235399824</v>
      </c>
      <c r="F111" s="22">
        <f t="shared" si="4"/>
        <v>0.13562091503267973</v>
      </c>
      <c r="G111" s="22">
        <f t="shared" si="4"/>
        <v>0</v>
      </c>
      <c r="H111" s="22">
        <f t="shared" si="4"/>
        <v>0</v>
      </c>
      <c r="I111" s="22">
        <v>0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ht="27" customHeight="1">
      <c r="A112" s="18"/>
      <c r="B112" s="18"/>
      <c r="C112" s="18"/>
      <c r="D112" s="21" t="s">
        <v>140</v>
      </c>
      <c r="E112" s="22">
        <f t="shared" si="4"/>
        <v>0.07037520667309084</v>
      </c>
      <c r="F112" s="22">
        <f t="shared" si="4"/>
        <v>0.04411764705882353</v>
      </c>
      <c r="G112" s="22">
        <f t="shared" si="4"/>
        <v>0</v>
      </c>
      <c r="H112" s="22">
        <f t="shared" si="4"/>
        <v>0</v>
      </c>
      <c r="I112" s="22">
        <v>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5" spans="1:21" ht="138.75">
      <c r="A115" s="1" t="s">
        <v>0</v>
      </c>
      <c r="B115" s="2" t="s">
        <v>1</v>
      </c>
      <c r="C115" s="2" t="s">
        <v>2</v>
      </c>
      <c r="D115" s="3" t="s">
        <v>15</v>
      </c>
      <c r="E115" s="2" t="s">
        <v>16</v>
      </c>
      <c r="F115" s="4" t="s">
        <v>17</v>
      </c>
      <c r="G115" s="4" t="s">
        <v>18</v>
      </c>
      <c r="H115" s="4" t="s">
        <v>19</v>
      </c>
      <c r="I115" s="4" t="s">
        <v>20</v>
      </c>
      <c r="J115" s="14" t="s">
        <v>3</v>
      </c>
      <c r="K115" s="2" t="s">
        <v>4</v>
      </c>
      <c r="L115" s="2" t="s">
        <v>5</v>
      </c>
      <c r="M115" s="2" t="s">
        <v>6</v>
      </c>
      <c r="N115" s="2" t="s">
        <v>7</v>
      </c>
      <c r="O115" s="2" t="s">
        <v>8</v>
      </c>
      <c r="P115" s="2" t="s">
        <v>9</v>
      </c>
      <c r="Q115" s="2" t="s">
        <v>10</v>
      </c>
      <c r="R115" s="2" t="s">
        <v>11</v>
      </c>
      <c r="S115" s="2" t="s">
        <v>12</v>
      </c>
      <c r="T115" s="2" t="s">
        <v>13</v>
      </c>
      <c r="U115" s="5" t="s">
        <v>14</v>
      </c>
    </row>
    <row r="116" spans="1:21" ht="12.75">
      <c r="A116" s="24" t="s">
        <v>78</v>
      </c>
      <c r="B116" s="24" t="s">
        <v>98</v>
      </c>
      <c r="C116" s="24" t="s">
        <v>33</v>
      </c>
      <c r="D116" s="25" t="s">
        <v>31</v>
      </c>
      <c r="E116" s="25" t="s">
        <v>32</v>
      </c>
      <c r="F116" s="26">
        <v>0.8153681635647911</v>
      </c>
      <c r="G116" s="29">
        <v>0.56</v>
      </c>
      <c r="H116" s="29">
        <v>0</v>
      </c>
      <c r="I116" s="29">
        <v>0</v>
      </c>
      <c r="J116" s="27">
        <v>1420935.9100000001</v>
      </c>
      <c r="K116" s="25">
        <v>1742692.4100000001</v>
      </c>
      <c r="L116" s="25">
        <v>163288836.77576157</v>
      </c>
      <c r="M116" s="28">
        <v>14</v>
      </c>
      <c r="N116" s="28">
        <v>25</v>
      </c>
      <c r="O116" s="28">
        <v>9161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146</v>
      </c>
    </row>
    <row r="117" spans="1:21" ht="12.75">
      <c r="A117" s="24" t="s">
        <v>78</v>
      </c>
      <c r="B117" s="24" t="s">
        <v>22</v>
      </c>
      <c r="C117" s="24" t="s">
        <v>33</v>
      </c>
      <c r="D117" s="25" t="s">
        <v>31</v>
      </c>
      <c r="E117" s="25" t="s">
        <v>32</v>
      </c>
      <c r="F117" s="26">
        <v>0.6772296905362609</v>
      </c>
      <c r="G117" s="29">
        <v>0.7608695652173914</v>
      </c>
      <c r="H117" s="29">
        <v>0</v>
      </c>
      <c r="I117" s="29">
        <v>0</v>
      </c>
      <c r="J117" s="27">
        <v>2840611.91</v>
      </c>
      <c r="K117" s="25">
        <v>4194458.61529</v>
      </c>
      <c r="L117" s="25">
        <v>163288836.77576157</v>
      </c>
      <c r="M117" s="28">
        <v>35</v>
      </c>
      <c r="N117" s="28">
        <v>46</v>
      </c>
      <c r="O117" s="28">
        <v>9161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146</v>
      </c>
    </row>
    <row r="118" spans="1:21" ht="12.75">
      <c r="A118" s="24" t="s">
        <v>78</v>
      </c>
      <c r="B118" s="24" t="s">
        <v>98</v>
      </c>
      <c r="C118" s="24" t="s">
        <v>33</v>
      </c>
      <c r="D118" s="25" t="s">
        <v>27</v>
      </c>
      <c r="E118" s="25" t="s">
        <v>28</v>
      </c>
      <c r="F118" s="26">
        <v>0.12636360767761648</v>
      </c>
      <c r="G118" s="29">
        <v>0.4</v>
      </c>
      <c r="H118" s="29">
        <v>0</v>
      </c>
      <c r="I118" s="29">
        <v>0</v>
      </c>
      <c r="J118" s="27">
        <v>220212.9</v>
      </c>
      <c r="K118" s="25">
        <v>1742692.4100000001</v>
      </c>
      <c r="L118" s="25">
        <v>163288836.77576157</v>
      </c>
      <c r="M118" s="28">
        <v>10</v>
      </c>
      <c r="N118" s="28">
        <v>25</v>
      </c>
      <c r="O118" s="28">
        <v>9161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146</v>
      </c>
    </row>
    <row r="119" spans="1:21" ht="12.75">
      <c r="A119" s="24" t="s">
        <v>78</v>
      </c>
      <c r="B119" s="24" t="s">
        <v>22</v>
      </c>
      <c r="C119" s="24" t="s">
        <v>33</v>
      </c>
      <c r="D119" s="25" t="s">
        <v>74</v>
      </c>
      <c r="E119" s="25" t="s">
        <v>75</v>
      </c>
      <c r="F119" s="26">
        <v>0.0852327541620726</v>
      </c>
      <c r="G119" s="29">
        <v>0.043478260869565216</v>
      </c>
      <c r="H119" s="29">
        <v>0</v>
      </c>
      <c r="I119" s="29">
        <v>0</v>
      </c>
      <c r="J119" s="27">
        <v>357505.26</v>
      </c>
      <c r="K119" s="25">
        <v>4194458.61529</v>
      </c>
      <c r="L119" s="25">
        <v>163288836.77576157</v>
      </c>
      <c r="M119" s="28">
        <v>2</v>
      </c>
      <c r="N119" s="28">
        <v>46</v>
      </c>
      <c r="O119" s="28">
        <v>9161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146</v>
      </c>
    </row>
    <row r="120" spans="1:21" ht="12.75">
      <c r="A120" s="24" t="s">
        <v>78</v>
      </c>
      <c r="B120" s="24" t="s">
        <v>22</v>
      </c>
      <c r="C120" s="24" t="s">
        <v>33</v>
      </c>
      <c r="D120" s="25" t="s">
        <v>86</v>
      </c>
      <c r="E120" s="25" t="s">
        <v>87</v>
      </c>
      <c r="F120" s="26">
        <v>0.07334052573045384</v>
      </c>
      <c r="G120" s="29">
        <v>0.043478260869565216</v>
      </c>
      <c r="H120" s="29">
        <v>0</v>
      </c>
      <c r="I120" s="29">
        <v>0</v>
      </c>
      <c r="J120" s="27">
        <v>307623.80000000005</v>
      </c>
      <c r="K120" s="25">
        <v>4194458.61529</v>
      </c>
      <c r="L120" s="25">
        <v>163288836.77576157</v>
      </c>
      <c r="M120" s="28">
        <v>2</v>
      </c>
      <c r="N120" s="28">
        <v>46</v>
      </c>
      <c r="O120" s="28">
        <v>9161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146</v>
      </c>
    </row>
    <row r="121" spans="1:21" ht="12.75">
      <c r="A121" s="23" t="s">
        <v>78</v>
      </c>
      <c r="B121" s="23" t="s">
        <v>22</v>
      </c>
      <c r="C121" s="23" t="s">
        <v>33</v>
      </c>
      <c r="D121" s="7" t="s">
        <v>27</v>
      </c>
      <c r="E121" s="7" t="s">
        <v>28</v>
      </c>
      <c r="F121" s="6">
        <v>0.06666688735005354</v>
      </c>
      <c r="G121" s="8">
        <v>0.06521739130434782</v>
      </c>
      <c r="H121" s="8">
        <v>0</v>
      </c>
      <c r="I121" s="8">
        <v>0</v>
      </c>
      <c r="J121" s="15">
        <v>279631.5</v>
      </c>
      <c r="K121" s="7">
        <v>4194458.61529</v>
      </c>
      <c r="L121" s="7">
        <v>163288836.77576157</v>
      </c>
      <c r="M121" s="9">
        <v>3</v>
      </c>
      <c r="N121" s="9">
        <v>46</v>
      </c>
      <c r="O121" s="9">
        <v>9161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146</v>
      </c>
    </row>
    <row r="122" spans="1:21" ht="12.75">
      <c r="A122" s="23" t="s">
        <v>78</v>
      </c>
      <c r="B122" s="23" t="s">
        <v>98</v>
      </c>
      <c r="C122" s="23" t="s">
        <v>33</v>
      </c>
      <c r="D122" s="7" t="s">
        <v>74</v>
      </c>
      <c r="E122" s="7" t="s">
        <v>75</v>
      </c>
      <c r="F122" s="6">
        <v>0.0582682287575924</v>
      </c>
      <c r="G122" s="8">
        <v>0.04</v>
      </c>
      <c r="H122" s="8">
        <v>0</v>
      </c>
      <c r="I122" s="8">
        <v>0</v>
      </c>
      <c r="J122" s="15">
        <v>101543.6</v>
      </c>
      <c r="K122" s="7">
        <v>1742692.4100000001</v>
      </c>
      <c r="L122" s="7">
        <v>163288836.77576157</v>
      </c>
      <c r="M122" s="9">
        <v>1</v>
      </c>
      <c r="N122" s="9">
        <v>25</v>
      </c>
      <c r="O122" s="9">
        <v>9161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146</v>
      </c>
    </row>
    <row r="123" spans="1:21" ht="12.75">
      <c r="A123" s="23" t="s">
        <v>78</v>
      </c>
      <c r="B123" s="23" t="s">
        <v>22</v>
      </c>
      <c r="C123" s="23" t="s">
        <v>33</v>
      </c>
      <c r="D123" s="7" t="s">
        <v>34</v>
      </c>
      <c r="E123" s="7" t="s">
        <v>35</v>
      </c>
      <c r="F123" s="6">
        <v>0.04150790744849504</v>
      </c>
      <c r="G123" s="8">
        <v>0.021739130434782608</v>
      </c>
      <c r="H123" s="8">
        <v>0</v>
      </c>
      <c r="I123" s="8">
        <v>0</v>
      </c>
      <c r="J123" s="15">
        <v>174103.2</v>
      </c>
      <c r="K123" s="7">
        <v>4194458.61529</v>
      </c>
      <c r="L123" s="7">
        <v>163288836.77576157</v>
      </c>
      <c r="M123" s="9">
        <v>1</v>
      </c>
      <c r="N123" s="9">
        <v>46</v>
      </c>
      <c r="O123" s="9">
        <v>9161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146</v>
      </c>
    </row>
    <row r="124" spans="1:21" ht="12.75">
      <c r="A124" s="23" t="s">
        <v>78</v>
      </c>
      <c r="B124" s="23" t="s">
        <v>22</v>
      </c>
      <c r="C124" s="23" t="s">
        <v>33</v>
      </c>
      <c r="D124" s="7" t="s">
        <v>23</v>
      </c>
      <c r="E124" s="7" t="s">
        <v>24</v>
      </c>
      <c r="F124" s="6">
        <v>0.02503302800920362</v>
      </c>
      <c r="G124" s="8">
        <v>0.021739130434782608</v>
      </c>
      <c r="H124" s="8">
        <v>0</v>
      </c>
      <c r="I124" s="8">
        <v>0</v>
      </c>
      <c r="J124" s="15">
        <v>105000</v>
      </c>
      <c r="K124" s="7">
        <v>4194458.61529</v>
      </c>
      <c r="L124" s="7">
        <v>163288836.77576157</v>
      </c>
      <c r="M124" s="9">
        <v>1</v>
      </c>
      <c r="N124" s="9">
        <v>46</v>
      </c>
      <c r="O124" s="9">
        <v>9161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146</v>
      </c>
    </row>
    <row r="125" spans="1:21" ht="12.75">
      <c r="A125" s="23" t="s">
        <v>78</v>
      </c>
      <c r="B125" s="23" t="s">
        <v>22</v>
      </c>
      <c r="C125" s="23" t="s">
        <v>33</v>
      </c>
      <c r="D125" s="7" t="s">
        <v>76</v>
      </c>
      <c r="E125" s="7" t="s">
        <v>77</v>
      </c>
      <c r="F125" s="6">
        <v>0.023204949417118176</v>
      </c>
      <c r="G125" s="8">
        <v>0.021739130434782608</v>
      </c>
      <c r="H125" s="8">
        <v>0</v>
      </c>
      <c r="I125" s="8">
        <v>0</v>
      </c>
      <c r="J125" s="15">
        <v>97332.2</v>
      </c>
      <c r="K125" s="7">
        <v>4194458.61529</v>
      </c>
      <c r="L125" s="7">
        <v>163288836.77576157</v>
      </c>
      <c r="M125" s="9">
        <v>1</v>
      </c>
      <c r="N125" s="9">
        <v>46</v>
      </c>
      <c r="O125" s="9">
        <v>9161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146</v>
      </c>
    </row>
    <row r="126" spans="1:21" ht="12.75">
      <c r="A126" s="23" t="s">
        <v>78</v>
      </c>
      <c r="B126" s="23" t="s">
        <v>22</v>
      </c>
      <c r="C126" s="23" t="s">
        <v>33</v>
      </c>
      <c r="D126" s="7" t="s">
        <v>23</v>
      </c>
      <c r="E126" s="7" t="s">
        <v>24</v>
      </c>
      <c r="F126" s="6">
        <v>0.007784257346342315</v>
      </c>
      <c r="G126" s="8">
        <v>0.021739130434782608</v>
      </c>
      <c r="H126" s="8">
        <v>0</v>
      </c>
      <c r="I126" s="8">
        <v>0</v>
      </c>
      <c r="J126" s="15">
        <v>32650.74529</v>
      </c>
      <c r="K126" s="7">
        <v>4194458.61529</v>
      </c>
      <c r="L126" s="7">
        <v>163288836.77576157</v>
      </c>
      <c r="M126" s="9">
        <v>1</v>
      </c>
      <c r="N126" s="9">
        <v>46</v>
      </c>
      <c r="O126" s="9">
        <v>9161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146</v>
      </c>
    </row>
    <row r="128" spans="4:9" ht="27">
      <c r="D128" s="19" t="s">
        <v>116</v>
      </c>
      <c r="E128" s="30" t="s">
        <v>142</v>
      </c>
      <c r="F128" s="31"/>
      <c r="G128" s="31"/>
      <c r="H128" s="31"/>
      <c r="I128" s="32"/>
    </row>
    <row r="129" spans="4:9" ht="54">
      <c r="D129" s="19" t="s">
        <v>118</v>
      </c>
      <c r="E129" s="30" t="s">
        <v>119</v>
      </c>
      <c r="F129" s="31"/>
      <c r="G129" s="31"/>
      <c r="H129" s="31"/>
      <c r="I129" s="32"/>
    </row>
    <row r="130" spans="4:9" ht="108">
      <c r="D130" s="19" t="s">
        <v>120</v>
      </c>
      <c r="E130" s="19" t="s">
        <v>121</v>
      </c>
      <c r="F130" s="19" t="s">
        <v>122</v>
      </c>
      <c r="G130" s="19" t="s">
        <v>123</v>
      </c>
      <c r="H130" s="19" t="s">
        <v>124</v>
      </c>
      <c r="I130" s="19" t="s">
        <v>125</v>
      </c>
    </row>
    <row r="131" spans="4:9" ht="27">
      <c r="D131" s="21" t="s">
        <v>127</v>
      </c>
      <c r="E131" s="22">
        <f>F116</f>
        <v>0.8153681635647911</v>
      </c>
      <c r="F131" s="22">
        <f>G116</f>
        <v>0.56</v>
      </c>
      <c r="G131" s="22">
        <f>H116</f>
        <v>0</v>
      </c>
      <c r="H131" s="22">
        <f>I116</f>
        <v>0</v>
      </c>
      <c r="I131" s="22">
        <v>0</v>
      </c>
    </row>
    <row r="132" spans="4:9" ht="27">
      <c r="D132" s="21" t="s">
        <v>127</v>
      </c>
      <c r="E132" s="22">
        <f aca="true" t="shared" si="5" ref="E132:H135">F117</f>
        <v>0.6772296905362609</v>
      </c>
      <c r="F132" s="22">
        <f t="shared" si="5"/>
        <v>0.7608695652173914</v>
      </c>
      <c r="G132" s="22">
        <f t="shared" si="5"/>
        <v>0</v>
      </c>
      <c r="H132" s="22">
        <f t="shared" si="5"/>
        <v>0</v>
      </c>
      <c r="I132" s="22">
        <v>0</v>
      </c>
    </row>
    <row r="133" spans="4:9" ht="27">
      <c r="D133" s="21" t="s">
        <v>129</v>
      </c>
      <c r="E133" s="22">
        <f t="shared" si="5"/>
        <v>0.12636360767761648</v>
      </c>
      <c r="F133" s="22">
        <f t="shared" si="5"/>
        <v>0.4</v>
      </c>
      <c r="G133" s="22">
        <f t="shared" si="5"/>
        <v>0</v>
      </c>
      <c r="H133" s="22">
        <f t="shared" si="5"/>
        <v>0</v>
      </c>
      <c r="I133" s="22">
        <v>0</v>
      </c>
    </row>
    <row r="134" spans="4:9" ht="27">
      <c r="D134" s="21" t="s">
        <v>139</v>
      </c>
      <c r="E134" s="22">
        <f t="shared" si="5"/>
        <v>0.0852327541620726</v>
      </c>
      <c r="F134" s="22">
        <f t="shared" si="5"/>
        <v>0.043478260869565216</v>
      </c>
      <c r="G134" s="22">
        <f t="shared" si="5"/>
        <v>0</v>
      </c>
      <c r="H134" s="22">
        <f t="shared" si="5"/>
        <v>0</v>
      </c>
      <c r="I134" s="22">
        <v>0</v>
      </c>
    </row>
    <row r="135" spans="4:9" ht="27">
      <c r="D135" s="21" t="s">
        <v>134</v>
      </c>
      <c r="E135" s="22">
        <f t="shared" si="5"/>
        <v>0.07334052573045384</v>
      </c>
      <c r="F135" s="22">
        <f t="shared" si="5"/>
        <v>0.043478260869565216</v>
      </c>
      <c r="G135" s="22">
        <f t="shared" si="5"/>
        <v>0</v>
      </c>
      <c r="H135" s="22">
        <f t="shared" si="5"/>
        <v>0</v>
      </c>
      <c r="I135" s="22">
        <v>0</v>
      </c>
    </row>
  </sheetData>
  <mergeCells count="12">
    <mergeCell ref="E129:I129"/>
    <mergeCell ref="E10:I10"/>
    <mergeCell ref="E11:I11"/>
    <mergeCell ref="E29:I29"/>
    <mergeCell ref="E30:I30"/>
    <mergeCell ref="E43:I43"/>
    <mergeCell ref="E44:I44"/>
    <mergeCell ref="E84:I84"/>
    <mergeCell ref="E85:I85"/>
    <mergeCell ref="E105:I105"/>
    <mergeCell ref="E106:I106"/>
    <mergeCell ref="E128:I1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workbookViewId="0" topLeftCell="A107">
      <selection activeCell="K118" sqref="K118"/>
    </sheetView>
  </sheetViews>
  <sheetFormatPr defaultColWidth="9.140625" defaultRowHeight="12.75"/>
  <cols>
    <col min="4" max="4" width="31.7109375" style="0" customWidth="1"/>
    <col min="5" max="5" width="26.7109375" style="0" customWidth="1"/>
    <col min="6" max="6" width="12.421875" style="0" customWidth="1"/>
    <col min="7" max="9" width="11.28125" style="0" customWidth="1"/>
    <col min="10" max="10" width="12.7109375" style="0" bestFit="1" customWidth="1"/>
    <col min="12" max="12" width="12.00390625" style="0" bestFit="1" customWidth="1"/>
  </cols>
  <sheetData>
    <row r="1" spans="1:21" ht="138.75">
      <c r="A1" s="1" t="s">
        <v>0</v>
      </c>
      <c r="B1" s="2" t="s">
        <v>1</v>
      </c>
      <c r="C1" s="2" t="s">
        <v>2</v>
      </c>
      <c r="D1" s="3" t="s">
        <v>15</v>
      </c>
      <c r="E1" s="2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14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5" t="s">
        <v>14</v>
      </c>
    </row>
    <row r="2" spans="1:21" ht="12.75">
      <c r="A2" s="24" t="s">
        <v>21</v>
      </c>
      <c r="B2" s="24" t="s">
        <v>22</v>
      </c>
      <c r="C2" s="24" t="s">
        <v>25</v>
      </c>
      <c r="D2" s="25" t="s">
        <v>23</v>
      </c>
      <c r="E2" s="25" t="s">
        <v>24</v>
      </c>
      <c r="F2" s="26">
        <f>Table13[[#This Row],[AMOUNT_BRK]]/Table13[[#This Row],[AMOUNT_CLASS]]</f>
        <v>0.5002663869411982</v>
      </c>
      <c r="G2" s="26">
        <f>Table13[[#This Row],[ORDERS_BRK]]/Table13[[#This Row],[ORDERS_CLASS]]</f>
        <v>0.6283185840707964</v>
      </c>
      <c r="H2" s="26">
        <f>Table13[[#This Row],[PASS_BRK]]/Table13[[#This Row],[ORDERS_BRK]]</f>
        <v>0</v>
      </c>
      <c r="I2" s="26">
        <f>Table13[[#This Row],[AGGR_BRK]]/Table13[[#This Row],[ORDERS_BRK]]</f>
        <v>0</v>
      </c>
      <c r="J2" s="27">
        <v>6963149.438288832</v>
      </c>
      <c r="K2" s="25">
        <v>13918883.25910509</v>
      </c>
      <c r="L2" s="25">
        <v>163288836.77576157</v>
      </c>
      <c r="M2" s="28">
        <v>639</v>
      </c>
      <c r="N2" s="28">
        <v>1017</v>
      </c>
      <c r="O2" s="28">
        <v>9161</v>
      </c>
      <c r="P2" s="28">
        <v>0</v>
      </c>
      <c r="Q2" s="28">
        <v>0</v>
      </c>
      <c r="R2" s="28">
        <v>0</v>
      </c>
      <c r="S2" s="28">
        <v>0</v>
      </c>
      <c r="T2" s="28">
        <v>1</v>
      </c>
      <c r="U2" s="28">
        <v>146</v>
      </c>
    </row>
    <row r="3" spans="1:21" ht="12.75">
      <c r="A3" s="24" t="s">
        <v>21</v>
      </c>
      <c r="B3" s="24" t="s">
        <v>22</v>
      </c>
      <c r="C3" s="24" t="s">
        <v>25</v>
      </c>
      <c r="D3" s="25" t="s">
        <v>27</v>
      </c>
      <c r="E3" s="25" t="s">
        <v>28</v>
      </c>
      <c r="F3" s="26">
        <f>Table13[[#This Row],[AMOUNT_BRK]]/Table13[[#This Row],[AMOUNT_CLASS]]</f>
        <v>0.19980327905320805</v>
      </c>
      <c r="G3" s="26">
        <f>Table13[[#This Row],[ORDERS_BRK]]/Table13[[#This Row],[ORDERS_CLASS]]</f>
        <v>0.02359882005899705</v>
      </c>
      <c r="H3" s="26">
        <f>Table13[[#This Row],[PASS_BRK]]/Table13[[#This Row],[ORDERS_BRK]]</f>
        <v>0</v>
      </c>
      <c r="I3" s="26">
        <f>Table13[[#This Row],[AGGR_BRK]]/Table13[[#This Row],[ORDERS_BRK]]</f>
        <v>0</v>
      </c>
      <c r="J3" s="27">
        <v>2781038.515928</v>
      </c>
      <c r="K3" s="25">
        <v>13918883.25910509</v>
      </c>
      <c r="L3" s="25">
        <v>163288836.77576157</v>
      </c>
      <c r="M3" s="28">
        <v>24</v>
      </c>
      <c r="N3" s="28">
        <v>1017</v>
      </c>
      <c r="O3" s="28">
        <v>9161</v>
      </c>
      <c r="P3" s="28">
        <v>0</v>
      </c>
      <c r="Q3" s="28">
        <v>0</v>
      </c>
      <c r="R3" s="28">
        <v>0</v>
      </c>
      <c r="S3" s="28">
        <v>0</v>
      </c>
      <c r="T3" s="28">
        <v>1</v>
      </c>
      <c r="U3" s="28">
        <v>146</v>
      </c>
    </row>
    <row r="4" spans="1:21" ht="12.75">
      <c r="A4" s="24" t="s">
        <v>21</v>
      </c>
      <c r="B4" s="24" t="s">
        <v>22</v>
      </c>
      <c r="C4" s="24" t="s">
        <v>25</v>
      </c>
      <c r="D4" s="25" t="s">
        <v>31</v>
      </c>
      <c r="E4" s="25" t="s">
        <v>32</v>
      </c>
      <c r="F4" s="26">
        <f>Table13[[#This Row],[AMOUNT_BRK]]/Table13[[#This Row],[AMOUNT_CLASS]]</f>
        <v>0.15187088652512418</v>
      </c>
      <c r="G4" s="26">
        <f>Table13[[#This Row],[ORDERS_BRK]]/Table13[[#This Row],[ORDERS_CLASS]]</f>
        <v>0.10619469026548672</v>
      </c>
      <c r="H4" s="26">
        <f>Table13[[#This Row],[PASS_BRK]]/Table13[[#This Row],[ORDERS_BRK]]</f>
        <v>0</v>
      </c>
      <c r="I4" s="26">
        <f>Table13[[#This Row],[AGGR_BRK]]/Table13[[#This Row],[ORDERS_BRK]]</f>
        <v>0</v>
      </c>
      <c r="J4" s="27">
        <v>2113873.1399999997</v>
      </c>
      <c r="K4" s="25">
        <v>13918883.25910509</v>
      </c>
      <c r="L4" s="25">
        <v>163288836.77576157</v>
      </c>
      <c r="M4" s="28">
        <v>108</v>
      </c>
      <c r="N4" s="28">
        <v>1017</v>
      </c>
      <c r="O4" s="28">
        <v>9161</v>
      </c>
      <c r="P4" s="28">
        <v>0</v>
      </c>
      <c r="Q4" s="28">
        <v>0</v>
      </c>
      <c r="R4" s="28">
        <v>0</v>
      </c>
      <c r="S4" s="28">
        <v>0</v>
      </c>
      <c r="T4" s="28">
        <v>1</v>
      </c>
      <c r="U4" s="28">
        <v>146</v>
      </c>
    </row>
    <row r="5" spans="1:21" ht="12.75">
      <c r="A5" s="24" t="s">
        <v>21</v>
      </c>
      <c r="B5" s="24" t="s">
        <v>22</v>
      </c>
      <c r="C5" s="24" t="s">
        <v>25</v>
      </c>
      <c r="D5" s="25" t="s">
        <v>26</v>
      </c>
      <c r="E5" s="25" t="s">
        <v>79</v>
      </c>
      <c r="F5" s="26">
        <f>Table13[[#This Row],[AMOUNT_BRK]]/Table13[[#This Row],[AMOUNT_CLASS]]</f>
        <v>0.11325294408147446</v>
      </c>
      <c r="G5" s="26">
        <f>Table13[[#This Row],[ORDERS_BRK]]/Table13[[#This Row],[ORDERS_CLASS]]</f>
        <v>0.16420845624385447</v>
      </c>
      <c r="H5" s="26">
        <f>Table13[[#This Row],[PASS_BRK]]/Table13[[#This Row],[ORDERS_BRK]]</f>
        <v>0</v>
      </c>
      <c r="I5" s="26">
        <f>Table13[[#This Row],[AGGR_BRK]]/Table13[[#This Row],[ORDERS_BRK]]</f>
        <v>0</v>
      </c>
      <c r="J5" s="27">
        <v>1576354.5074199997</v>
      </c>
      <c r="K5" s="25">
        <v>13918883.25910509</v>
      </c>
      <c r="L5" s="25">
        <v>163288836.77576157</v>
      </c>
      <c r="M5" s="28">
        <v>167</v>
      </c>
      <c r="N5" s="28">
        <v>1017</v>
      </c>
      <c r="O5" s="28">
        <v>9161</v>
      </c>
      <c r="P5" s="28">
        <v>0</v>
      </c>
      <c r="Q5" s="28">
        <v>0</v>
      </c>
      <c r="R5" s="28">
        <v>0</v>
      </c>
      <c r="S5" s="28">
        <v>0</v>
      </c>
      <c r="T5" s="28">
        <v>1</v>
      </c>
      <c r="U5" s="28">
        <v>146</v>
      </c>
    </row>
    <row r="6" spans="1:21" ht="12.75">
      <c r="A6" s="24" t="s">
        <v>21</v>
      </c>
      <c r="B6" s="24" t="s">
        <v>22</v>
      </c>
      <c r="C6" s="24" t="s">
        <v>25</v>
      </c>
      <c r="D6" s="25" t="s">
        <v>34</v>
      </c>
      <c r="E6" s="25" t="s">
        <v>35</v>
      </c>
      <c r="F6" s="26">
        <f>Table13[[#This Row],[AMOUNT_BRK]]/Table13[[#This Row],[AMOUNT_CLASS]]</f>
        <v>0.03219844161169397</v>
      </c>
      <c r="G6" s="26">
        <f>Table13[[#This Row],[ORDERS_BRK]]/Table13[[#This Row],[ORDERS_CLASS]]</f>
        <v>0.07669616519174041</v>
      </c>
      <c r="H6" s="26">
        <f>Table13[[#This Row],[PASS_BRK]]/Table13[[#This Row],[ORDERS_BRK]]</f>
        <v>0</v>
      </c>
      <c r="I6" s="26">
        <f>Table13[[#This Row],[AGGR_BRK]]/Table13[[#This Row],[ORDERS_BRK]]</f>
        <v>0</v>
      </c>
      <c r="J6" s="27">
        <v>448166.3499182799</v>
      </c>
      <c r="K6" s="25">
        <v>13918883.25910509</v>
      </c>
      <c r="L6" s="25">
        <v>163288836.77576157</v>
      </c>
      <c r="M6" s="28">
        <v>78</v>
      </c>
      <c r="N6" s="28">
        <v>1017</v>
      </c>
      <c r="O6" s="28">
        <v>9161</v>
      </c>
      <c r="P6" s="28">
        <v>0</v>
      </c>
      <c r="Q6" s="28">
        <v>0</v>
      </c>
      <c r="R6" s="28">
        <v>0</v>
      </c>
      <c r="S6" s="28">
        <v>0</v>
      </c>
      <c r="T6" s="28">
        <v>1</v>
      </c>
      <c r="U6" s="28">
        <v>146</v>
      </c>
    </row>
    <row r="7" spans="1:21" ht="12.75">
      <c r="A7" s="23" t="s">
        <v>21</v>
      </c>
      <c r="B7" s="23" t="s">
        <v>22</v>
      </c>
      <c r="C7" s="23" t="s">
        <v>25</v>
      </c>
      <c r="D7" s="7" t="s">
        <v>29</v>
      </c>
      <c r="E7" s="7" t="s">
        <v>30</v>
      </c>
      <c r="F7" s="6">
        <f>Table13[[#This Row],[AMOUNT_BRK]]/Table13[[#This Row],[AMOUNT_CLASS]]</f>
        <v>0.0026080617873027534</v>
      </c>
      <c r="G7" s="6">
        <f>Table13[[#This Row],[ORDERS_BRK]]/Table13[[#This Row],[ORDERS_CLASS]]</f>
        <v>0.0009832841691248771</v>
      </c>
      <c r="H7" s="6">
        <f>Table13[[#This Row],[PASS_BRK]]/Table13[[#This Row],[ORDERS_BRK]]</f>
        <v>1</v>
      </c>
      <c r="I7" s="6">
        <f>Table13[[#This Row],[AGGR_BRK]]/Table13[[#This Row],[ORDERS_BRK]]</f>
        <v>0</v>
      </c>
      <c r="J7" s="15">
        <v>36301.30755</v>
      </c>
      <c r="K7" s="7">
        <v>13918883.25910509</v>
      </c>
      <c r="L7" s="7">
        <v>163288836.77576157</v>
      </c>
      <c r="M7" s="9">
        <v>1</v>
      </c>
      <c r="N7" s="9">
        <v>1017</v>
      </c>
      <c r="O7" s="9">
        <v>9161</v>
      </c>
      <c r="P7" s="9">
        <v>0</v>
      </c>
      <c r="Q7" s="9">
        <v>0</v>
      </c>
      <c r="R7" s="9">
        <v>0</v>
      </c>
      <c r="S7" s="9">
        <v>1</v>
      </c>
      <c r="T7" s="9">
        <v>1</v>
      </c>
      <c r="U7" s="9">
        <v>146</v>
      </c>
    </row>
    <row r="9" spans="1:21" ht="55.5" customHeight="1">
      <c r="A9" s="18"/>
      <c r="B9" s="18"/>
      <c r="C9" s="18"/>
      <c r="D9" s="19" t="s">
        <v>116</v>
      </c>
      <c r="E9" s="30" t="s">
        <v>117</v>
      </c>
      <c r="F9" s="31"/>
      <c r="G9" s="31"/>
      <c r="H9" s="31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70.5" customHeight="1">
      <c r="A10" s="18"/>
      <c r="B10" s="18"/>
      <c r="C10" s="18"/>
      <c r="D10" s="19" t="s">
        <v>118</v>
      </c>
      <c r="E10" s="30" t="s">
        <v>119</v>
      </c>
      <c r="F10" s="31"/>
      <c r="G10" s="31"/>
      <c r="H10" s="31"/>
      <c r="I10" s="3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08">
      <c r="A11" s="18"/>
      <c r="B11" s="18"/>
      <c r="C11" s="18"/>
      <c r="D11" s="19" t="s">
        <v>120</v>
      </c>
      <c r="E11" s="19" t="s">
        <v>121</v>
      </c>
      <c r="F11" s="19" t="s">
        <v>122</v>
      </c>
      <c r="G11" s="19" t="s">
        <v>123</v>
      </c>
      <c r="H11" s="19" t="s">
        <v>124</v>
      </c>
      <c r="I11" s="20" t="s">
        <v>125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27" customHeight="1">
      <c r="A12" s="18"/>
      <c r="B12" s="18"/>
      <c r="C12" s="18"/>
      <c r="D12" s="21" t="s">
        <v>126</v>
      </c>
      <c r="E12" s="22">
        <f>F2</f>
        <v>0.5002663869411982</v>
      </c>
      <c r="F12" s="22">
        <f>G2</f>
        <v>0.6283185840707964</v>
      </c>
      <c r="G12" s="22">
        <f>H2</f>
        <v>0</v>
      </c>
      <c r="H12" s="22">
        <f>I2</f>
        <v>0</v>
      </c>
      <c r="I12" s="22">
        <v>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27" customHeight="1">
      <c r="A13" s="18"/>
      <c r="B13" s="18"/>
      <c r="C13" s="18"/>
      <c r="D13" s="21" t="s">
        <v>129</v>
      </c>
      <c r="E13" s="22">
        <f aca="true" t="shared" si="0" ref="E13:H16">F3</f>
        <v>0.19980327905320805</v>
      </c>
      <c r="F13" s="22">
        <f t="shared" si="0"/>
        <v>0.02359882005899705</v>
      </c>
      <c r="G13" s="22">
        <f t="shared" si="0"/>
        <v>0</v>
      </c>
      <c r="H13" s="22">
        <f t="shared" si="0"/>
        <v>0</v>
      </c>
      <c r="I13" s="22">
        <v>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7" customHeight="1">
      <c r="A14" s="18"/>
      <c r="B14" s="18"/>
      <c r="C14" s="18"/>
      <c r="D14" s="21" t="s">
        <v>127</v>
      </c>
      <c r="E14" s="22">
        <f t="shared" si="0"/>
        <v>0.15187088652512418</v>
      </c>
      <c r="F14" s="22">
        <f t="shared" si="0"/>
        <v>0.10619469026548672</v>
      </c>
      <c r="G14" s="22">
        <f t="shared" si="0"/>
        <v>0</v>
      </c>
      <c r="H14" s="22">
        <f t="shared" si="0"/>
        <v>0</v>
      </c>
      <c r="I14" s="22">
        <v>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27" customHeight="1">
      <c r="A15" s="18"/>
      <c r="B15" s="18"/>
      <c r="C15" s="18"/>
      <c r="D15" s="21" t="s">
        <v>128</v>
      </c>
      <c r="E15" s="22">
        <f t="shared" si="0"/>
        <v>0.11325294408147446</v>
      </c>
      <c r="F15" s="22">
        <f t="shared" si="0"/>
        <v>0.16420845624385447</v>
      </c>
      <c r="G15" s="22">
        <f t="shared" si="0"/>
        <v>0</v>
      </c>
      <c r="H15" s="22">
        <f t="shared" si="0"/>
        <v>0</v>
      </c>
      <c r="I15" s="22">
        <v>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4:9" ht="27" customHeight="1">
      <c r="D16" s="21" t="s">
        <v>130</v>
      </c>
      <c r="E16" s="22">
        <f t="shared" si="0"/>
        <v>0.03219844161169397</v>
      </c>
      <c r="F16" s="22">
        <f t="shared" si="0"/>
        <v>0.07669616519174041</v>
      </c>
      <c r="G16" s="22">
        <f t="shared" si="0"/>
        <v>0</v>
      </c>
      <c r="H16" s="22">
        <f t="shared" si="0"/>
        <v>0</v>
      </c>
      <c r="I16" s="22">
        <v>0</v>
      </c>
    </row>
    <row r="19" spans="1:21" ht="138.75">
      <c r="A19" s="1" t="s">
        <v>0</v>
      </c>
      <c r="B19" s="2" t="s">
        <v>1</v>
      </c>
      <c r="C19" s="2" t="s">
        <v>2</v>
      </c>
      <c r="D19" s="3" t="s">
        <v>15</v>
      </c>
      <c r="E19" s="2" t="s">
        <v>16</v>
      </c>
      <c r="F19" s="4" t="s">
        <v>17</v>
      </c>
      <c r="G19" s="4" t="s">
        <v>18</v>
      </c>
      <c r="H19" s="4" t="s">
        <v>19</v>
      </c>
      <c r="I19" s="4" t="s">
        <v>20</v>
      </c>
      <c r="J19" s="14" t="s">
        <v>3</v>
      </c>
      <c r="K19" s="2" t="s">
        <v>4</v>
      </c>
      <c r="L19" s="2" t="s">
        <v>5</v>
      </c>
      <c r="M19" s="2" t="s">
        <v>6</v>
      </c>
      <c r="N19" s="2" t="s">
        <v>7</v>
      </c>
      <c r="O19" s="2" t="s">
        <v>8</v>
      </c>
      <c r="P19" s="2" t="s">
        <v>9</v>
      </c>
      <c r="Q19" s="2" t="s">
        <v>10</v>
      </c>
      <c r="R19" s="2" t="s">
        <v>11</v>
      </c>
      <c r="S19" s="2" t="s">
        <v>12</v>
      </c>
      <c r="T19" s="2" t="s">
        <v>13</v>
      </c>
      <c r="U19" s="5" t="s">
        <v>14</v>
      </c>
    </row>
    <row r="20" spans="1:21" ht="12.75">
      <c r="A20" s="24" t="s">
        <v>21</v>
      </c>
      <c r="B20" s="24" t="s">
        <v>37</v>
      </c>
      <c r="C20" s="24" t="s">
        <v>25</v>
      </c>
      <c r="D20" s="25" t="s">
        <v>27</v>
      </c>
      <c r="E20" s="25" t="s">
        <v>28</v>
      </c>
      <c r="F20" s="26">
        <v>0.9848320809717513</v>
      </c>
      <c r="G20" s="26">
        <v>0.9836448598130841</v>
      </c>
      <c r="H20" s="26">
        <v>0</v>
      </c>
      <c r="I20" s="26">
        <v>0</v>
      </c>
      <c r="J20" s="27">
        <v>15222714.57181855</v>
      </c>
      <c r="K20" s="25">
        <v>15457167.63897255</v>
      </c>
      <c r="L20" s="25">
        <v>163288836.77576157</v>
      </c>
      <c r="M20" s="28">
        <v>842</v>
      </c>
      <c r="N20" s="28">
        <v>856</v>
      </c>
      <c r="O20" s="28">
        <v>9161</v>
      </c>
      <c r="P20" s="28">
        <v>0</v>
      </c>
      <c r="Q20" s="28">
        <v>0</v>
      </c>
      <c r="R20" s="28">
        <v>0</v>
      </c>
      <c r="S20" s="28">
        <v>0</v>
      </c>
      <c r="T20" s="28">
        <v>6</v>
      </c>
      <c r="U20" s="28">
        <v>146</v>
      </c>
    </row>
    <row r="21" spans="1:21" ht="12.75">
      <c r="A21" s="24" t="s">
        <v>21</v>
      </c>
      <c r="B21" s="24" t="s">
        <v>37</v>
      </c>
      <c r="C21" s="24" t="s">
        <v>25</v>
      </c>
      <c r="D21" s="25" t="s">
        <v>23</v>
      </c>
      <c r="E21" s="25" t="s">
        <v>24</v>
      </c>
      <c r="F21" s="26">
        <v>0.008542962273829455</v>
      </c>
      <c r="G21" s="26">
        <v>0.007009345794392523</v>
      </c>
      <c r="H21" s="26">
        <v>0</v>
      </c>
      <c r="I21" s="26">
        <v>0</v>
      </c>
      <c r="J21" s="27">
        <v>132050</v>
      </c>
      <c r="K21" s="25">
        <v>15457167.63897255</v>
      </c>
      <c r="L21" s="25">
        <v>163288836.77576157</v>
      </c>
      <c r="M21" s="28">
        <v>6</v>
      </c>
      <c r="N21" s="28">
        <v>856</v>
      </c>
      <c r="O21" s="28">
        <v>9161</v>
      </c>
      <c r="P21" s="28">
        <v>0</v>
      </c>
      <c r="Q21" s="28">
        <v>0</v>
      </c>
      <c r="R21" s="28">
        <v>0</v>
      </c>
      <c r="S21" s="28">
        <v>0</v>
      </c>
      <c r="T21" s="28">
        <v>6</v>
      </c>
      <c r="U21" s="28">
        <v>146</v>
      </c>
    </row>
    <row r="22" spans="1:21" ht="12.75">
      <c r="A22" s="24" t="s">
        <v>21</v>
      </c>
      <c r="B22" s="24" t="s">
        <v>37</v>
      </c>
      <c r="C22" s="24" t="s">
        <v>25</v>
      </c>
      <c r="D22" s="25" t="s">
        <v>26</v>
      </c>
      <c r="E22" s="25" t="s">
        <v>79</v>
      </c>
      <c r="F22" s="26">
        <v>0.004179290896549661</v>
      </c>
      <c r="G22" s="26">
        <v>0.002336448598130841</v>
      </c>
      <c r="H22" s="26">
        <v>0</v>
      </c>
      <c r="I22" s="26">
        <v>0</v>
      </c>
      <c r="J22" s="27">
        <v>64600</v>
      </c>
      <c r="K22" s="25">
        <v>15457167.63897255</v>
      </c>
      <c r="L22" s="25">
        <v>163288836.77576157</v>
      </c>
      <c r="M22" s="28">
        <v>2</v>
      </c>
      <c r="N22" s="28">
        <v>856</v>
      </c>
      <c r="O22" s="28">
        <v>9161</v>
      </c>
      <c r="P22" s="28">
        <v>0</v>
      </c>
      <c r="Q22" s="28">
        <v>0</v>
      </c>
      <c r="R22" s="28">
        <v>0</v>
      </c>
      <c r="S22" s="28">
        <v>0</v>
      </c>
      <c r="T22" s="28">
        <v>6</v>
      </c>
      <c r="U22" s="28">
        <v>146</v>
      </c>
    </row>
    <row r="23" spans="1:21" ht="12.75">
      <c r="A23" s="24" t="s">
        <v>21</v>
      </c>
      <c r="B23" s="24" t="s">
        <v>37</v>
      </c>
      <c r="C23" s="24" t="s">
        <v>25</v>
      </c>
      <c r="D23" s="25" t="s">
        <v>36</v>
      </c>
      <c r="E23" s="25"/>
      <c r="F23" s="26">
        <v>0.0024456658578694696</v>
      </c>
      <c r="G23" s="26">
        <v>0.007009345794392523</v>
      </c>
      <c r="H23" s="26">
        <v>1</v>
      </c>
      <c r="I23" s="26">
        <v>0</v>
      </c>
      <c r="J23" s="27">
        <v>37803.067154000004</v>
      </c>
      <c r="K23" s="25">
        <v>15457167.63897255</v>
      </c>
      <c r="L23" s="25">
        <v>163288836.77576157</v>
      </c>
      <c r="M23" s="28">
        <v>6</v>
      </c>
      <c r="N23" s="28">
        <v>856</v>
      </c>
      <c r="O23" s="28">
        <v>9161</v>
      </c>
      <c r="P23" s="28">
        <v>0</v>
      </c>
      <c r="Q23" s="28">
        <v>0</v>
      </c>
      <c r="R23" s="28">
        <v>0</v>
      </c>
      <c r="S23" s="28">
        <v>6</v>
      </c>
      <c r="T23" s="28">
        <v>6</v>
      </c>
      <c r="U23" s="28">
        <v>146</v>
      </c>
    </row>
    <row r="25" spans="1:21" ht="62.25" customHeight="1">
      <c r="A25" s="18"/>
      <c r="B25" s="18"/>
      <c r="C25" s="18"/>
      <c r="D25" s="19" t="s">
        <v>116</v>
      </c>
      <c r="E25" s="30" t="s">
        <v>131</v>
      </c>
      <c r="F25" s="31"/>
      <c r="G25" s="31"/>
      <c r="H25" s="31"/>
      <c r="I25" s="32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67.5" customHeight="1">
      <c r="A26" s="18"/>
      <c r="B26" s="18"/>
      <c r="C26" s="18"/>
      <c r="D26" s="19" t="s">
        <v>118</v>
      </c>
      <c r="E26" s="30" t="s">
        <v>119</v>
      </c>
      <c r="F26" s="31"/>
      <c r="G26" s="31"/>
      <c r="H26" s="31"/>
      <c r="I26" s="3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08">
      <c r="A27" s="18"/>
      <c r="B27" s="18"/>
      <c r="C27" s="18"/>
      <c r="D27" s="19" t="s">
        <v>120</v>
      </c>
      <c r="E27" s="19" t="s">
        <v>121</v>
      </c>
      <c r="F27" s="19" t="s">
        <v>122</v>
      </c>
      <c r="G27" s="19" t="s">
        <v>123</v>
      </c>
      <c r="H27" s="19" t="s">
        <v>124</v>
      </c>
      <c r="I27" s="19" t="s">
        <v>125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27" customHeight="1">
      <c r="A28" s="18"/>
      <c r="B28" s="18"/>
      <c r="C28" s="18"/>
      <c r="D28" s="21" t="s">
        <v>129</v>
      </c>
      <c r="E28" s="22">
        <f>F20</f>
        <v>0.9848320809717513</v>
      </c>
      <c r="F28" s="22">
        <f>G20</f>
        <v>0.9836448598130841</v>
      </c>
      <c r="G28" s="22">
        <f>H20</f>
        <v>0</v>
      </c>
      <c r="H28" s="22">
        <f>I20</f>
        <v>0</v>
      </c>
      <c r="I28" s="22"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27" customHeight="1">
      <c r="A29" s="18"/>
      <c r="B29" s="18"/>
      <c r="C29" s="18"/>
      <c r="D29" s="21" t="s">
        <v>126</v>
      </c>
      <c r="E29" s="22">
        <f aca="true" t="shared" si="1" ref="E29:H31">F21</f>
        <v>0.008542962273829455</v>
      </c>
      <c r="F29" s="22">
        <f t="shared" si="1"/>
        <v>0.007009345794392523</v>
      </c>
      <c r="G29" s="22">
        <f t="shared" si="1"/>
        <v>0</v>
      </c>
      <c r="H29" s="22">
        <f t="shared" si="1"/>
        <v>0</v>
      </c>
      <c r="I29" s="22"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27" customHeight="1">
      <c r="A30" s="18"/>
      <c r="B30" s="18"/>
      <c r="C30" s="18"/>
      <c r="D30" s="21" t="s">
        <v>128</v>
      </c>
      <c r="E30" s="22">
        <f t="shared" si="1"/>
        <v>0.004179290896549661</v>
      </c>
      <c r="F30" s="22">
        <f t="shared" si="1"/>
        <v>0.002336448598130841</v>
      </c>
      <c r="G30" s="22">
        <f t="shared" si="1"/>
        <v>0</v>
      </c>
      <c r="H30" s="22">
        <f t="shared" si="1"/>
        <v>0</v>
      </c>
      <c r="I30" s="22"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27" customHeight="1">
      <c r="A31" s="18"/>
      <c r="B31" s="18"/>
      <c r="C31" s="18"/>
      <c r="D31" s="21" t="s">
        <v>143</v>
      </c>
      <c r="E31" s="22">
        <f t="shared" si="1"/>
        <v>0.0024456658578694696</v>
      </c>
      <c r="F31" s="22">
        <f t="shared" si="1"/>
        <v>0.007009345794392523</v>
      </c>
      <c r="G31" s="22">
        <f t="shared" si="1"/>
        <v>1</v>
      </c>
      <c r="H31" s="22">
        <f t="shared" si="1"/>
        <v>0</v>
      </c>
      <c r="I31" s="22"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4" spans="1:21" ht="138.75">
      <c r="A34" s="1" t="s">
        <v>0</v>
      </c>
      <c r="B34" s="2" t="s">
        <v>1</v>
      </c>
      <c r="C34" s="2" t="s">
        <v>2</v>
      </c>
      <c r="D34" s="3" t="s">
        <v>15</v>
      </c>
      <c r="E34" s="2" t="s">
        <v>16</v>
      </c>
      <c r="F34" s="4" t="s">
        <v>17</v>
      </c>
      <c r="G34" s="4" t="s">
        <v>18</v>
      </c>
      <c r="H34" s="4" t="s">
        <v>19</v>
      </c>
      <c r="I34" s="4" t="s">
        <v>20</v>
      </c>
      <c r="J34" s="14" t="s">
        <v>3</v>
      </c>
      <c r="K34" s="2" t="s">
        <v>4</v>
      </c>
      <c r="L34" s="2" t="s">
        <v>5</v>
      </c>
      <c r="M34" s="2" t="s">
        <v>6</v>
      </c>
      <c r="N34" s="2" t="s">
        <v>7</v>
      </c>
      <c r="O34" s="2" t="s">
        <v>8</v>
      </c>
      <c r="P34" s="2" t="s">
        <v>9</v>
      </c>
      <c r="Q34" s="2" t="s">
        <v>10</v>
      </c>
      <c r="R34" s="2" t="s">
        <v>11</v>
      </c>
      <c r="S34" s="2" t="s">
        <v>12</v>
      </c>
      <c r="T34" s="2" t="s">
        <v>13</v>
      </c>
      <c r="U34" s="5" t="s">
        <v>14</v>
      </c>
    </row>
    <row r="35" spans="1:21" ht="12.75">
      <c r="A35" s="24" t="s">
        <v>21</v>
      </c>
      <c r="B35" s="24" t="s">
        <v>38</v>
      </c>
      <c r="C35" s="24" t="s">
        <v>25</v>
      </c>
      <c r="D35" s="25" t="s">
        <v>27</v>
      </c>
      <c r="E35" s="25" t="s">
        <v>28</v>
      </c>
      <c r="F35" s="26">
        <v>0.8086200937306767</v>
      </c>
      <c r="G35" s="26">
        <v>0.9714285714285714</v>
      </c>
      <c r="H35" s="26">
        <v>0</v>
      </c>
      <c r="I35" s="26">
        <v>0</v>
      </c>
      <c r="J35" s="27">
        <v>1050249.9124024499</v>
      </c>
      <c r="K35" s="25">
        <v>1298817.47998245</v>
      </c>
      <c r="L35" s="25">
        <v>163288836.77576157</v>
      </c>
      <c r="M35" s="28">
        <v>68</v>
      </c>
      <c r="N35" s="28">
        <v>70</v>
      </c>
      <c r="O35" s="28">
        <v>9161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146</v>
      </c>
    </row>
    <row r="36" spans="1:21" ht="12.75">
      <c r="A36" s="24" t="s">
        <v>21</v>
      </c>
      <c r="B36" s="24" t="s">
        <v>38</v>
      </c>
      <c r="C36" s="24" t="s">
        <v>25</v>
      </c>
      <c r="D36" s="25" t="s">
        <v>26</v>
      </c>
      <c r="E36" s="25" t="s">
        <v>79</v>
      </c>
      <c r="F36" s="26">
        <v>0.19137990626932333</v>
      </c>
      <c r="G36" s="26">
        <v>0.02857142857142857</v>
      </c>
      <c r="H36" s="26">
        <v>0</v>
      </c>
      <c r="I36" s="26">
        <v>0</v>
      </c>
      <c r="J36" s="27">
        <v>248567.56758</v>
      </c>
      <c r="K36" s="25">
        <v>1298817.47998245</v>
      </c>
      <c r="L36" s="25">
        <v>163288836.77576157</v>
      </c>
      <c r="M36" s="28">
        <v>2</v>
      </c>
      <c r="N36" s="28">
        <v>70</v>
      </c>
      <c r="O36" s="28">
        <v>9161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146</v>
      </c>
    </row>
    <row r="38" spans="1:21" ht="60.75" customHeight="1">
      <c r="A38" s="18"/>
      <c r="B38" s="18"/>
      <c r="C38" s="18"/>
      <c r="D38" s="19" t="s">
        <v>116</v>
      </c>
      <c r="E38" s="33" t="s">
        <v>132</v>
      </c>
      <c r="F38" s="34"/>
      <c r="G38" s="34"/>
      <c r="H38" s="34"/>
      <c r="I38" s="35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67.5" customHeight="1">
      <c r="A39" s="18"/>
      <c r="B39" s="18"/>
      <c r="C39" s="18"/>
      <c r="D39" s="19" t="s">
        <v>118</v>
      </c>
      <c r="E39" s="30" t="s">
        <v>119</v>
      </c>
      <c r="F39" s="31"/>
      <c r="G39" s="31"/>
      <c r="H39" s="31"/>
      <c r="I39" s="32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08">
      <c r="A40" s="18"/>
      <c r="B40" s="18"/>
      <c r="C40" s="18"/>
      <c r="D40" s="19" t="s">
        <v>120</v>
      </c>
      <c r="E40" s="19" t="s">
        <v>121</v>
      </c>
      <c r="F40" s="19" t="s">
        <v>122</v>
      </c>
      <c r="G40" s="19" t="s">
        <v>123</v>
      </c>
      <c r="H40" s="19" t="s">
        <v>124</v>
      </c>
      <c r="I40" s="19" t="s">
        <v>125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27">
      <c r="A41" s="18"/>
      <c r="B41" s="18"/>
      <c r="C41" s="18"/>
      <c r="D41" s="21" t="s">
        <v>129</v>
      </c>
      <c r="E41" s="22">
        <f aca="true" t="shared" si="2" ref="E41:H42">F35</f>
        <v>0.8086200937306767</v>
      </c>
      <c r="F41" s="22">
        <f t="shared" si="2"/>
        <v>0.9714285714285714</v>
      </c>
      <c r="G41" s="22">
        <f t="shared" si="2"/>
        <v>0</v>
      </c>
      <c r="H41" s="22">
        <f t="shared" si="2"/>
        <v>0</v>
      </c>
      <c r="I41" s="22"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27">
      <c r="A42" s="18"/>
      <c r="B42" s="18"/>
      <c r="C42" s="18"/>
      <c r="D42" s="21" t="s">
        <v>128</v>
      </c>
      <c r="E42" s="22">
        <f t="shared" si="2"/>
        <v>0.19137990626932333</v>
      </c>
      <c r="F42" s="22">
        <f t="shared" si="2"/>
        <v>0.02857142857142857</v>
      </c>
      <c r="G42" s="22">
        <f t="shared" si="2"/>
        <v>0</v>
      </c>
      <c r="H42" s="22">
        <f t="shared" si="2"/>
        <v>0</v>
      </c>
      <c r="I42" s="22">
        <v>0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5" spans="1:21" ht="138.75">
      <c r="A45" s="1" t="s">
        <v>0</v>
      </c>
      <c r="B45" s="2" t="s">
        <v>1</v>
      </c>
      <c r="C45" s="2" t="s">
        <v>2</v>
      </c>
      <c r="D45" s="3" t="s">
        <v>15</v>
      </c>
      <c r="E45" s="2" t="s">
        <v>16</v>
      </c>
      <c r="F45" s="4" t="s">
        <v>17</v>
      </c>
      <c r="G45" s="4" t="s">
        <v>18</v>
      </c>
      <c r="H45" s="4" t="s">
        <v>19</v>
      </c>
      <c r="I45" s="4" t="s">
        <v>20</v>
      </c>
      <c r="J45" s="14" t="s">
        <v>3</v>
      </c>
      <c r="K45" s="2" t="s">
        <v>4</v>
      </c>
      <c r="L45" s="2" t="s">
        <v>5</v>
      </c>
      <c r="M45" s="2" t="s">
        <v>6</v>
      </c>
      <c r="N45" s="2" t="s">
        <v>7</v>
      </c>
      <c r="O45" s="2" t="s">
        <v>8</v>
      </c>
      <c r="P45" s="2" t="s">
        <v>9</v>
      </c>
      <c r="Q45" s="2" t="s">
        <v>10</v>
      </c>
      <c r="R45" s="2" t="s">
        <v>11</v>
      </c>
      <c r="S45" s="2" t="s">
        <v>12</v>
      </c>
      <c r="T45" s="2" t="s">
        <v>13</v>
      </c>
      <c r="U45" s="5" t="s">
        <v>14</v>
      </c>
    </row>
    <row r="46" spans="1:21" ht="12.75">
      <c r="A46" s="25" t="s">
        <v>39</v>
      </c>
      <c r="B46" s="25"/>
      <c r="C46" s="25" t="s">
        <v>25</v>
      </c>
      <c r="D46" s="25" t="s">
        <v>42</v>
      </c>
      <c r="E46" s="25" t="s">
        <v>43</v>
      </c>
      <c r="F46" s="26">
        <v>0.48963794550038775</v>
      </c>
      <c r="G46" s="26">
        <v>0.11594202898550725</v>
      </c>
      <c r="H46" s="26">
        <v>0</v>
      </c>
      <c r="I46" s="26">
        <v>0</v>
      </c>
      <c r="J46" s="27">
        <v>9847257.87</v>
      </c>
      <c r="K46" s="25">
        <v>20111304.608829997</v>
      </c>
      <c r="L46" s="25">
        <v>163288836.77576157</v>
      </c>
      <c r="M46" s="28">
        <v>8</v>
      </c>
      <c r="N46" s="28">
        <v>69</v>
      </c>
      <c r="O46" s="28">
        <v>9161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146</v>
      </c>
    </row>
    <row r="47" spans="1:21" ht="12.75">
      <c r="A47" s="25" t="s">
        <v>39</v>
      </c>
      <c r="B47" s="25"/>
      <c r="C47" s="25" t="s">
        <v>25</v>
      </c>
      <c r="D47" s="25" t="s">
        <v>54</v>
      </c>
      <c r="E47" s="25" t="s">
        <v>55</v>
      </c>
      <c r="F47" s="26">
        <v>0.21002274375888458</v>
      </c>
      <c r="G47" s="26">
        <v>0.12280701754385964</v>
      </c>
      <c r="H47" s="26">
        <v>0</v>
      </c>
      <c r="I47" s="26">
        <v>0</v>
      </c>
      <c r="J47" s="27">
        <v>2619998.17</v>
      </c>
      <c r="K47" s="25">
        <v>12474830.69266</v>
      </c>
      <c r="L47" s="25">
        <v>163288836.77576157</v>
      </c>
      <c r="M47" s="28">
        <v>7</v>
      </c>
      <c r="N47" s="28">
        <v>57</v>
      </c>
      <c r="O47" s="28">
        <v>9161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146</v>
      </c>
    </row>
    <row r="48" spans="1:21" ht="12.75">
      <c r="A48" s="25" t="s">
        <v>39</v>
      </c>
      <c r="B48" s="25"/>
      <c r="C48" s="25" t="s">
        <v>25</v>
      </c>
      <c r="D48" s="25" t="s">
        <v>48</v>
      </c>
      <c r="E48" s="25" t="s">
        <v>49</v>
      </c>
      <c r="F48" s="26">
        <v>0.20634582652208486</v>
      </c>
      <c r="G48" s="26">
        <v>0.24561403508771928</v>
      </c>
      <c r="H48" s="26">
        <v>0</v>
      </c>
      <c r="I48" s="26">
        <v>0</v>
      </c>
      <c r="J48" s="27">
        <v>2574129.25</v>
      </c>
      <c r="K48" s="25">
        <v>12474830.69266</v>
      </c>
      <c r="L48" s="25">
        <v>163288836.77576157</v>
      </c>
      <c r="M48" s="28">
        <v>14</v>
      </c>
      <c r="N48" s="28">
        <v>57</v>
      </c>
      <c r="O48" s="28">
        <v>9161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146</v>
      </c>
    </row>
    <row r="49" spans="1:21" ht="12.75">
      <c r="A49" s="25" t="s">
        <v>39</v>
      </c>
      <c r="B49" s="25"/>
      <c r="C49" s="25" t="s">
        <v>25</v>
      </c>
      <c r="D49" s="25" t="s">
        <v>46</v>
      </c>
      <c r="E49" s="25" t="s">
        <v>47</v>
      </c>
      <c r="F49" s="26">
        <v>0.11144249682419723</v>
      </c>
      <c r="G49" s="26">
        <v>0.057971014492753624</v>
      </c>
      <c r="H49" s="26">
        <v>0</v>
      </c>
      <c r="I49" s="26">
        <v>0</v>
      </c>
      <c r="J49" s="27">
        <v>2241254</v>
      </c>
      <c r="K49" s="25">
        <v>20111304.608829997</v>
      </c>
      <c r="L49" s="25">
        <v>163288836.77576157</v>
      </c>
      <c r="M49" s="28">
        <v>4</v>
      </c>
      <c r="N49" s="28">
        <v>69</v>
      </c>
      <c r="O49" s="28">
        <v>9161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146</v>
      </c>
    </row>
    <row r="50" spans="1:21" ht="12.75">
      <c r="A50" s="25" t="s">
        <v>39</v>
      </c>
      <c r="B50" s="25"/>
      <c r="C50" s="25" t="s">
        <v>25</v>
      </c>
      <c r="D50" s="25" t="s">
        <v>44</v>
      </c>
      <c r="E50" s="25" t="s">
        <v>45</v>
      </c>
      <c r="F50" s="26">
        <v>0.11110692386504484</v>
      </c>
      <c r="G50" s="26">
        <v>0.028985507246376812</v>
      </c>
      <c r="H50" s="26">
        <v>0</v>
      </c>
      <c r="I50" s="26">
        <v>0</v>
      </c>
      <c r="J50" s="27">
        <v>2234505.19</v>
      </c>
      <c r="K50" s="25">
        <v>20111304.608829997</v>
      </c>
      <c r="L50" s="25">
        <v>163288836.77576157</v>
      </c>
      <c r="M50" s="28">
        <v>2</v>
      </c>
      <c r="N50" s="28">
        <v>69</v>
      </c>
      <c r="O50" s="28">
        <v>9161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146</v>
      </c>
    </row>
    <row r="51" spans="1:21" ht="12.75">
      <c r="A51" s="7" t="s">
        <v>39</v>
      </c>
      <c r="B51" s="7"/>
      <c r="C51" s="7" t="s">
        <v>25</v>
      </c>
      <c r="D51" s="7" t="s">
        <v>40</v>
      </c>
      <c r="E51" s="7" t="s">
        <v>41</v>
      </c>
      <c r="F51" s="6">
        <v>0.09936609325923333</v>
      </c>
      <c r="G51" s="8">
        <v>0.08771929824561403</v>
      </c>
      <c r="H51" s="8">
        <v>0</v>
      </c>
      <c r="I51" s="8">
        <v>0</v>
      </c>
      <c r="J51" s="15">
        <v>1239575.19</v>
      </c>
      <c r="K51" s="7">
        <v>12474830.69266</v>
      </c>
      <c r="L51" s="7">
        <v>163288836.77576157</v>
      </c>
      <c r="M51" s="9">
        <v>5</v>
      </c>
      <c r="N51" s="9">
        <v>57</v>
      </c>
      <c r="O51" s="9">
        <v>9161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146</v>
      </c>
    </row>
    <row r="52" spans="1:21" ht="12.75">
      <c r="A52" s="7" t="s">
        <v>39</v>
      </c>
      <c r="B52" s="7"/>
      <c r="C52" s="7" t="s">
        <v>25</v>
      </c>
      <c r="D52" s="7" t="s">
        <v>86</v>
      </c>
      <c r="E52" s="7" t="s">
        <v>87</v>
      </c>
      <c r="F52" s="6">
        <v>0.08346927325952622</v>
      </c>
      <c r="G52" s="6">
        <v>0.2608695652173913</v>
      </c>
      <c r="H52" s="6">
        <v>0</v>
      </c>
      <c r="I52" s="6">
        <v>0</v>
      </c>
      <c r="J52" s="15">
        <v>1678675.98</v>
      </c>
      <c r="K52" s="7">
        <v>20111304.608829997</v>
      </c>
      <c r="L52" s="7">
        <v>163288836.77576157</v>
      </c>
      <c r="M52" s="9">
        <v>18</v>
      </c>
      <c r="N52" s="9">
        <v>69</v>
      </c>
      <c r="O52" s="9">
        <v>9161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146</v>
      </c>
    </row>
    <row r="53" spans="1:21" ht="12.75">
      <c r="A53" s="7" t="s">
        <v>39</v>
      </c>
      <c r="B53" s="7"/>
      <c r="C53" s="7" t="s">
        <v>25</v>
      </c>
      <c r="D53" s="7" t="s">
        <v>99</v>
      </c>
      <c r="E53" s="10" t="s">
        <v>100</v>
      </c>
      <c r="F53" s="6">
        <v>0.07364440193251909</v>
      </c>
      <c r="G53" s="6">
        <v>0.014492753623188406</v>
      </c>
      <c r="H53" s="6">
        <v>0</v>
      </c>
      <c r="I53" s="6">
        <v>0</v>
      </c>
      <c r="J53" s="15">
        <v>1481085</v>
      </c>
      <c r="K53" s="7">
        <v>20111304.608829997</v>
      </c>
      <c r="L53" s="7">
        <v>163288836.77576157</v>
      </c>
      <c r="M53" s="9">
        <v>1</v>
      </c>
      <c r="N53" s="9">
        <v>69</v>
      </c>
      <c r="O53" s="9">
        <v>9161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146</v>
      </c>
    </row>
    <row r="54" spans="1:21" ht="12.75">
      <c r="A54" s="7" t="s">
        <v>39</v>
      </c>
      <c r="B54" s="7"/>
      <c r="C54" s="7" t="s">
        <v>25</v>
      </c>
      <c r="D54" s="7" t="s">
        <v>80</v>
      </c>
      <c r="E54" s="7" t="s">
        <v>81</v>
      </c>
      <c r="F54" s="6">
        <v>0.06690857466234863</v>
      </c>
      <c r="G54" s="6">
        <v>0.08771929824561403</v>
      </c>
      <c r="H54" s="6">
        <v>0</v>
      </c>
      <c r="I54" s="6">
        <v>0</v>
      </c>
      <c r="J54" s="15">
        <v>834673.1407999999</v>
      </c>
      <c r="K54" s="7">
        <v>12474830.69266</v>
      </c>
      <c r="L54" s="7">
        <v>163288836.77576157</v>
      </c>
      <c r="M54" s="9">
        <v>5</v>
      </c>
      <c r="N54" s="9">
        <v>57</v>
      </c>
      <c r="O54" s="9">
        <v>9161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146</v>
      </c>
    </row>
    <row r="55" spans="1:21" ht="12.75">
      <c r="A55" s="7" t="s">
        <v>39</v>
      </c>
      <c r="B55" s="7"/>
      <c r="C55" s="7" t="s">
        <v>25</v>
      </c>
      <c r="D55" s="7" t="s">
        <v>101</v>
      </c>
      <c r="E55" s="10" t="s">
        <v>102</v>
      </c>
      <c r="F55" s="6">
        <v>0.05959459236044687</v>
      </c>
      <c r="G55" s="6">
        <v>0.043478260869565216</v>
      </c>
      <c r="H55" s="6">
        <v>0</v>
      </c>
      <c r="I55" s="6">
        <v>0</v>
      </c>
      <c r="J55" s="15">
        <v>1198525</v>
      </c>
      <c r="K55" s="7">
        <v>20111304.608829997</v>
      </c>
      <c r="L55" s="7">
        <v>163288836.77576157</v>
      </c>
      <c r="M55" s="9">
        <v>3</v>
      </c>
      <c r="N55" s="9">
        <v>69</v>
      </c>
      <c r="O55" s="9">
        <v>9161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146</v>
      </c>
    </row>
    <row r="56" spans="1:21" ht="12.75">
      <c r="A56" s="7" t="s">
        <v>39</v>
      </c>
      <c r="B56" s="7"/>
      <c r="C56" s="7" t="s">
        <v>25</v>
      </c>
      <c r="D56" s="7" t="s">
        <v>52</v>
      </c>
      <c r="E56" s="7" t="s">
        <v>53</v>
      </c>
      <c r="F56" s="6">
        <v>0.045655504594151436</v>
      </c>
      <c r="G56" s="8">
        <v>0.08771929824561403</v>
      </c>
      <c r="H56" s="8">
        <v>0</v>
      </c>
      <c r="I56" s="8">
        <v>0</v>
      </c>
      <c r="J56" s="15">
        <v>569544.69</v>
      </c>
      <c r="K56" s="7">
        <v>12474830.69266</v>
      </c>
      <c r="L56" s="7">
        <v>163288836.77576157</v>
      </c>
      <c r="M56" s="9">
        <v>5</v>
      </c>
      <c r="N56" s="9">
        <v>57</v>
      </c>
      <c r="O56" s="9">
        <v>9161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146</v>
      </c>
    </row>
    <row r="57" spans="1:21" ht="12.75">
      <c r="A57" s="7" t="s">
        <v>39</v>
      </c>
      <c r="B57" s="7"/>
      <c r="C57" s="7" t="s">
        <v>25</v>
      </c>
      <c r="D57" s="7" t="s">
        <v>62</v>
      </c>
      <c r="E57" s="7" t="s">
        <v>63</v>
      </c>
      <c r="F57" s="6">
        <v>0.04236604271599186</v>
      </c>
      <c r="G57" s="6">
        <v>0.07017543859649122</v>
      </c>
      <c r="H57" s="6">
        <v>0</v>
      </c>
      <c r="I57" s="6">
        <v>0</v>
      </c>
      <c r="J57" s="15">
        <v>528509.21</v>
      </c>
      <c r="K57" s="7">
        <v>12474830.69266</v>
      </c>
      <c r="L57" s="7">
        <v>163288836.77576157</v>
      </c>
      <c r="M57" s="9">
        <v>4</v>
      </c>
      <c r="N57" s="9">
        <v>57</v>
      </c>
      <c r="O57" s="9">
        <v>9161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146</v>
      </c>
    </row>
    <row r="58" spans="1:21" ht="12.75">
      <c r="A58" s="7" t="s">
        <v>39</v>
      </c>
      <c r="B58" s="7"/>
      <c r="C58" s="7" t="s">
        <v>25</v>
      </c>
      <c r="D58" s="7" t="s">
        <v>82</v>
      </c>
      <c r="E58" s="7" t="s">
        <v>83</v>
      </c>
      <c r="F58" s="6">
        <v>0.04026507552487631</v>
      </c>
      <c r="G58" s="6">
        <v>0.017543859649122806</v>
      </c>
      <c r="H58" s="6">
        <v>0</v>
      </c>
      <c r="I58" s="6">
        <v>0</v>
      </c>
      <c r="J58" s="15">
        <v>502300</v>
      </c>
      <c r="K58" s="7">
        <v>12474830.69266</v>
      </c>
      <c r="L58" s="7">
        <v>163288836.77576157</v>
      </c>
      <c r="M58" s="9">
        <v>1</v>
      </c>
      <c r="N58" s="9">
        <v>57</v>
      </c>
      <c r="O58" s="9">
        <v>9161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146</v>
      </c>
    </row>
    <row r="59" spans="1:21" ht="12.75">
      <c r="A59" s="7" t="s">
        <v>39</v>
      </c>
      <c r="B59" s="7"/>
      <c r="C59" s="7" t="s">
        <v>25</v>
      </c>
      <c r="D59" s="7" t="s">
        <v>68</v>
      </c>
      <c r="E59" s="7" t="s">
        <v>69</v>
      </c>
      <c r="F59" s="6">
        <v>0.03430100740780149</v>
      </c>
      <c r="G59" s="6">
        <v>0.07246376811594203</v>
      </c>
      <c r="H59" s="6">
        <v>0</v>
      </c>
      <c r="I59" s="6">
        <v>0</v>
      </c>
      <c r="J59" s="15">
        <v>427899.26</v>
      </c>
      <c r="K59" s="7">
        <v>12474830.69266</v>
      </c>
      <c r="L59" s="7">
        <v>163288836.77576157</v>
      </c>
      <c r="M59" s="9">
        <v>5</v>
      </c>
      <c r="N59" s="9">
        <v>69</v>
      </c>
      <c r="O59" s="9">
        <v>9161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146</v>
      </c>
    </row>
    <row r="60" spans="1:21" ht="12.75">
      <c r="A60" s="7" t="s">
        <v>39</v>
      </c>
      <c r="B60" s="7"/>
      <c r="C60" s="7" t="s">
        <v>25</v>
      </c>
      <c r="D60" s="7" t="s">
        <v>84</v>
      </c>
      <c r="E60" s="7" t="s">
        <v>85</v>
      </c>
      <c r="F60" s="6">
        <v>0.03227105921660881</v>
      </c>
      <c r="G60" s="6">
        <v>0.07017543859649122</v>
      </c>
      <c r="H60" s="6">
        <v>0</v>
      </c>
      <c r="I60" s="6">
        <v>0</v>
      </c>
      <c r="J60" s="15">
        <v>402576</v>
      </c>
      <c r="K60" s="7">
        <v>12474830.69266</v>
      </c>
      <c r="L60" s="7">
        <v>163288836.77576157</v>
      </c>
      <c r="M60" s="9">
        <v>4</v>
      </c>
      <c r="N60" s="9">
        <v>57</v>
      </c>
      <c r="O60" s="9">
        <v>9161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146</v>
      </c>
    </row>
    <row r="61" spans="1:21" ht="12.75">
      <c r="A61" s="7" t="s">
        <v>39</v>
      </c>
      <c r="B61" s="7"/>
      <c r="C61" s="7" t="s">
        <v>25</v>
      </c>
      <c r="D61" s="7" t="s">
        <v>64</v>
      </c>
      <c r="E61" s="7" t="s">
        <v>65</v>
      </c>
      <c r="F61" s="6">
        <v>0.030219179665645385</v>
      </c>
      <c r="G61" s="8">
        <v>0.05263157894736842</v>
      </c>
      <c r="H61" s="8">
        <v>0</v>
      </c>
      <c r="I61" s="8">
        <v>0</v>
      </c>
      <c r="J61" s="15">
        <v>376979.15</v>
      </c>
      <c r="K61" s="7">
        <v>12474830.69266</v>
      </c>
      <c r="L61" s="7">
        <v>163288836.77576157</v>
      </c>
      <c r="M61" s="9">
        <v>3</v>
      </c>
      <c r="N61" s="9">
        <v>57</v>
      </c>
      <c r="O61" s="9">
        <v>9161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146</v>
      </c>
    </row>
    <row r="62" spans="1:21" ht="12.75">
      <c r="A62" s="7" t="s">
        <v>39</v>
      </c>
      <c r="B62" s="7"/>
      <c r="C62" s="7" t="s">
        <v>25</v>
      </c>
      <c r="D62" s="7" t="s">
        <v>88</v>
      </c>
      <c r="E62" s="7" t="s">
        <v>89</v>
      </c>
      <c r="F62" s="6">
        <v>0.027838542598765278</v>
      </c>
      <c r="G62" s="6">
        <v>0.05263157894736842</v>
      </c>
      <c r="H62" s="6">
        <v>0</v>
      </c>
      <c r="I62" s="6">
        <v>0</v>
      </c>
      <c r="J62" s="15">
        <v>347281.10565</v>
      </c>
      <c r="K62" s="7">
        <v>12474830.69266</v>
      </c>
      <c r="L62" s="7">
        <v>163288836.77576157</v>
      </c>
      <c r="M62" s="9">
        <v>3</v>
      </c>
      <c r="N62" s="9">
        <v>57</v>
      </c>
      <c r="O62" s="9">
        <v>9161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146</v>
      </c>
    </row>
    <row r="63" spans="1:21" ht="12.75">
      <c r="A63" s="7" t="s">
        <v>39</v>
      </c>
      <c r="B63" s="7"/>
      <c r="C63" s="7" t="s">
        <v>25</v>
      </c>
      <c r="D63" s="7" t="s">
        <v>58</v>
      </c>
      <c r="E63" s="7" t="s">
        <v>59</v>
      </c>
      <c r="F63" s="6">
        <v>0.025839984360642703</v>
      </c>
      <c r="G63" s="8">
        <v>0.07017543859649122</v>
      </c>
      <c r="H63" s="8">
        <v>0</v>
      </c>
      <c r="I63" s="8">
        <v>0</v>
      </c>
      <c r="J63" s="15">
        <v>322349.43</v>
      </c>
      <c r="K63" s="7">
        <v>12474830.69266</v>
      </c>
      <c r="L63" s="7">
        <v>163288836.77576157</v>
      </c>
      <c r="M63" s="9">
        <v>4</v>
      </c>
      <c r="N63" s="9">
        <v>57</v>
      </c>
      <c r="O63" s="9">
        <v>9161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146</v>
      </c>
    </row>
    <row r="64" spans="1:21" ht="12.75">
      <c r="A64" s="7" t="s">
        <v>39</v>
      </c>
      <c r="B64" s="7"/>
      <c r="C64" s="7" t="s">
        <v>25</v>
      </c>
      <c r="D64" s="7" t="s">
        <v>90</v>
      </c>
      <c r="E64" s="7" t="s">
        <v>91</v>
      </c>
      <c r="F64" s="6">
        <v>0.025636831711726104</v>
      </c>
      <c r="G64" s="8">
        <v>0.03508771929824561</v>
      </c>
      <c r="H64" s="8">
        <v>0</v>
      </c>
      <c r="I64" s="8">
        <v>0</v>
      </c>
      <c r="J64" s="15">
        <v>319815.1351</v>
      </c>
      <c r="K64" s="7">
        <v>12474830.69266</v>
      </c>
      <c r="L64" s="7">
        <v>163288836.77576157</v>
      </c>
      <c r="M64" s="9">
        <v>2</v>
      </c>
      <c r="N64" s="9">
        <v>57</v>
      </c>
      <c r="O64" s="9">
        <v>9161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146</v>
      </c>
    </row>
    <row r="65" spans="1:21" ht="12.75">
      <c r="A65" s="7" t="s">
        <v>39</v>
      </c>
      <c r="B65" s="7"/>
      <c r="C65" s="7" t="s">
        <v>25</v>
      </c>
      <c r="D65" s="7" t="s">
        <v>50</v>
      </c>
      <c r="E65" s="7" t="s">
        <v>51</v>
      </c>
      <c r="F65" s="6">
        <v>0.025161371171208115</v>
      </c>
      <c r="G65" s="6">
        <v>0.07246376811594203</v>
      </c>
      <c r="H65" s="6">
        <v>0</v>
      </c>
      <c r="I65" s="6">
        <v>0</v>
      </c>
      <c r="J65" s="15">
        <v>506028</v>
      </c>
      <c r="K65" s="7">
        <v>20111304.608829997</v>
      </c>
      <c r="L65" s="7">
        <v>163288836.77576157</v>
      </c>
      <c r="M65" s="9">
        <v>5</v>
      </c>
      <c r="N65" s="9">
        <v>69</v>
      </c>
      <c r="O65" s="9">
        <v>9161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146</v>
      </c>
    </row>
    <row r="66" spans="1:21" ht="12.75">
      <c r="A66" s="7" t="s">
        <v>39</v>
      </c>
      <c r="B66" s="7"/>
      <c r="C66" s="7" t="s">
        <v>25</v>
      </c>
      <c r="D66" s="7" t="s">
        <v>27</v>
      </c>
      <c r="E66" s="7" t="s">
        <v>28</v>
      </c>
      <c r="F66" s="6">
        <v>0.024108010366822565</v>
      </c>
      <c r="G66" s="6">
        <v>0.057971014492753624</v>
      </c>
      <c r="H66" s="6">
        <v>0</v>
      </c>
      <c r="I66" s="6">
        <v>0</v>
      </c>
      <c r="J66" s="15">
        <v>484843.54</v>
      </c>
      <c r="K66" s="7">
        <v>20111304.608829997</v>
      </c>
      <c r="L66" s="7">
        <v>163288836.77576157</v>
      </c>
      <c r="M66" s="9">
        <v>4</v>
      </c>
      <c r="N66" s="9">
        <v>69</v>
      </c>
      <c r="O66" s="9">
        <v>9161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146</v>
      </c>
    </row>
    <row r="67" spans="1:21" ht="12.75">
      <c r="A67" s="7" t="s">
        <v>39</v>
      </c>
      <c r="B67" s="7"/>
      <c r="C67" s="7" t="s">
        <v>25</v>
      </c>
      <c r="D67" s="7" t="s">
        <v>56</v>
      </c>
      <c r="E67" s="7" t="s">
        <v>57</v>
      </c>
      <c r="F67" s="6">
        <v>0.02340016126806091</v>
      </c>
      <c r="G67" s="8">
        <v>0.057971014492753624</v>
      </c>
      <c r="H67" s="8">
        <v>0</v>
      </c>
      <c r="I67" s="8">
        <v>0</v>
      </c>
      <c r="J67" s="15">
        <v>291913.05</v>
      </c>
      <c r="K67" s="7">
        <v>12474830.69266</v>
      </c>
      <c r="L67" s="7">
        <v>163288836.77576157</v>
      </c>
      <c r="M67" s="9">
        <v>4</v>
      </c>
      <c r="N67" s="9">
        <v>69</v>
      </c>
      <c r="O67" s="9">
        <v>9161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146</v>
      </c>
    </row>
    <row r="68" spans="1:21" ht="12.75">
      <c r="A68" s="7" t="s">
        <v>39</v>
      </c>
      <c r="B68" s="7"/>
      <c r="C68" s="7" t="s">
        <v>25</v>
      </c>
      <c r="D68" s="7" t="s">
        <v>60</v>
      </c>
      <c r="E68" s="7" t="s">
        <v>61</v>
      </c>
      <c r="F68" s="6">
        <v>0.023362692731216824</v>
      </c>
      <c r="G68" s="6">
        <v>0.07246376811594203</v>
      </c>
      <c r="H68" s="6">
        <v>0</v>
      </c>
      <c r="I68" s="6">
        <v>0</v>
      </c>
      <c r="J68" s="15">
        <v>469854.23</v>
      </c>
      <c r="K68" s="7">
        <v>20111304.608829997</v>
      </c>
      <c r="L68" s="7">
        <v>163288836.77576157</v>
      </c>
      <c r="M68" s="9">
        <v>5</v>
      </c>
      <c r="N68" s="9">
        <v>69</v>
      </c>
      <c r="O68" s="9">
        <v>9161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146</v>
      </c>
    </row>
    <row r="69" spans="1:21" ht="12.75">
      <c r="A69" s="7" t="s">
        <v>39</v>
      </c>
      <c r="B69" s="7"/>
      <c r="C69" s="7" t="s">
        <v>25</v>
      </c>
      <c r="D69" s="7" t="s">
        <v>66</v>
      </c>
      <c r="E69" s="7" t="s">
        <v>67</v>
      </c>
      <c r="F69" s="6">
        <v>0.02080973492912761</v>
      </c>
      <c r="G69" s="8">
        <v>0.03508771929824561</v>
      </c>
      <c r="H69" s="8">
        <v>0</v>
      </c>
      <c r="I69" s="8">
        <v>0</v>
      </c>
      <c r="J69" s="15">
        <v>259597.92</v>
      </c>
      <c r="K69" s="7">
        <v>12474830.69266</v>
      </c>
      <c r="L69" s="7">
        <v>163288836.77576157</v>
      </c>
      <c r="M69" s="9">
        <v>2</v>
      </c>
      <c r="N69" s="9">
        <v>57</v>
      </c>
      <c r="O69" s="9">
        <v>9161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146</v>
      </c>
    </row>
    <row r="70" spans="1:21" ht="12.75">
      <c r="A70" s="7" t="s">
        <v>39</v>
      </c>
      <c r="B70" s="7"/>
      <c r="C70" s="7" t="s">
        <v>25</v>
      </c>
      <c r="D70" s="7" t="s">
        <v>70</v>
      </c>
      <c r="E70" s="7" t="s">
        <v>71</v>
      </c>
      <c r="F70" s="6">
        <v>0.019999429743507127</v>
      </c>
      <c r="G70" s="8">
        <v>0.03508771929824561</v>
      </c>
      <c r="H70" s="8">
        <v>0</v>
      </c>
      <c r="I70" s="8">
        <v>0</v>
      </c>
      <c r="J70" s="15">
        <v>249489.5</v>
      </c>
      <c r="K70" s="7">
        <v>12474830.69266</v>
      </c>
      <c r="L70" s="7">
        <v>163288836.77576157</v>
      </c>
      <c r="M70" s="9">
        <v>2</v>
      </c>
      <c r="N70" s="9">
        <v>57</v>
      </c>
      <c r="O70" s="9">
        <v>9161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146</v>
      </c>
    </row>
    <row r="71" spans="1:21" ht="12.75">
      <c r="A71" s="7" t="s">
        <v>39</v>
      </c>
      <c r="B71" s="7"/>
      <c r="C71" s="7" t="s">
        <v>25</v>
      </c>
      <c r="D71" s="7" t="s">
        <v>72</v>
      </c>
      <c r="E71" s="7" t="s">
        <v>73</v>
      </c>
      <c r="F71" s="6">
        <v>0.016405593393777847</v>
      </c>
      <c r="G71" s="8">
        <v>0.03508771929824561</v>
      </c>
      <c r="H71" s="8">
        <v>0</v>
      </c>
      <c r="I71" s="8">
        <v>0</v>
      </c>
      <c r="J71" s="15">
        <v>204657</v>
      </c>
      <c r="K71" s="7">
        <v>12474830.69266</v>
      </c>
      <c r="L71" s="7">
        <v>163288836.77576157</v>
      </c>
      <c r="M71" s="9">
        <v>2</v>
      </c>
      <c r="N71" s="9">
        <v>57</v>
      </c>
      <c r="O71" s="9">
        <v>9161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146</v>
      </c>
    </row>
    <row r="72" spans="1:21" ht="12.75">
      <c r="A72" s="7" t="s">
        <v>39</v>
      </c>
      <c r="B72" s="7"/>
      <c r="C72" s="7" t="s">
        <v>25</v>
      </c>
      <c r="D72" s="7" t="s">
        <v>92</v>
      </c>
      <c r="E72" s="7" t="s">
        <v>93</v>
      </c>
      <c r="F72" s="6">
        <v>0.01521675558624543</v>
      </c>
      <c r="G72" s="8">
        <v>0.03508771929824561</v>
      </c>
      <c r="H72" s="8">
        <v>0</v>
      </c>
      <c r="I72" s="8">
        <v>0</v>
      </c>
      <c r="J72" s="15">
        <v>189826.44963</v>
      </c>
      <c r="K72" s="7">
        <v>12474830.69266</v>
      </c>
      <c r="L72" s="7">
        <v>163288836.77576157</v>
      </c>
      <c r="M72" s="9">
        <v>2</v>
      </c>
      <c r="N72" s="9">
        <v>57</v>
      </c>
      <c r="O72" s="9">
        <v>9161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146</v>
      </c>
    </row>
    <row r="73" spans="1:21" ht="12.75">
      <c r="A73" s="7" t="s">
        <v>39</v>
      </c>
      <c r="B73" s="7"/>
      <c r="C73" s="7" t="s">
        <v>25</v>
      </c>
      <c r="D73" s="7" t="s">
        <v>103</v>
      </c>
      <c r="E73" s="10" t="s">
        <v>104</v>
      </c>
      <c r="F73" s="6">
        <v>0.004935035390813167</v>
      </c>
      <c r="G73" s="6">
        <v>0.014492753623188406</v>
      </c>
      <c r="H73" s="6">
        <v>0</v>
      </c>
      <c r="I73" s="6">
        <v>0</v>
      </c>
      <c r="J73" s="15">
        <v>99250</v>
      </c>
      <c r="K73" s="7">
        <v>20111304.608829997</v>
      </c>
      <c r="L73" s="7">
        <v>163288836.77576157</v>
      </c>
      <c r="M73" s="9">
        <v>1</v>
      </c>
      <c r="N73" s="9">
        <v>69</v>
      </c>
      <c r="O73" s="9">
        <v>9161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146</v>
      </c>
    </row>
    <row r="74" spans="1:21" ht="12.75">
      <c r="A74" s="7" t="s">
        <v>39</v>
      </c>
      <c r="B74" s="7"/>
      <c r="C74" s="7" t="s">
        <v>25</v>
      </c>
      <c r="D74" s="7" t="s">
        <v>105</v>
      </c>
      <c r="E74" s="10" t="s">
        <v>106</v>
      </c>
      <c r="F74" s="6">
        <v>0.004163968244170106</v>
      </c>
      <c r="G74" s="6">
        <v>0.014492753623188406</v>
      </c>
      <c r="H74" s="6">
        <v>0</v>
      </c>
      <c r="I74" s="6">
        <v>0</v>
      </c>
      <c r="J74" s="15">
        <v>83742.83374</v>
      </c>
      <c r="K74" s="7">
        <v>20111304.608829997</v>
      </c>
      <c r="L74" s="7">
        <v>163288836.77576157</v>
      </c>
      <c r="M74" s="9">
        <v>1</v>
      </c>
      <c r="N74" s="9">
        <v>69</v>
      </c>
      <c r="O74" s="9">
        <v>9161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146</v>
      </c>
    </row>
    <row r="76" spans="1:21" ht="27">
      <c r="A76" s="18"/>
      <c r="B76" s="18"/>
      <c r="C76" s="18"/>
      <c r="D76" s="19" t="s">
        <v>116</v>
      </c>
      <c r="E76" s="30" t="s">
        <v>133</v>
      </c>
      <c r="F76" s="31"/>
      <c r="G76" s="31"/>
      <c r="H76" s="31"/>
      <c r="I76" s="32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54">
      <c r="A77" s="18"/>
      <c r="B77" s="18"/>
      <c r="C77" s="18"/>
      <c r="D77" s="19" t="s">
        <v>118</v>
      </c>
      <c r="E77" s="30" t="s">
        <v>119</v>
      </c>
      <c r="F77" s="31"/>
      <c r="G77" s="31"/>
      <c r="H77" s="31"/>
      <c r="I77" s="32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08">
      <c r="A78" s="18"/>
      <c r="B78" s="18"/>
      <c r="C78" s="18"/>
      <c r="D78" s="19" t="s">
        <v>120</v>
      </c>
      <c r="E78" s="19" t="s">
        <v>121</v>
      </c>
      <c r="F78" s="19" t="s">
        <v>122</v>
      </c>
      <c r="G78" s="19" t="s">
        <v>123</v>
      </c>
      <c r="H78" s="19" t="s">
        <v>124</v>
      </c>
      <c r="I78" s="19" t="s">
        <v>125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27" customHeight="1">
      <c r="A79" s="18"/>
      <c r="B79" s="18"/>
      <c r="C79" s="18"/>
      <c r="D79" s="21" t="s">
        <v>145</v>
      </c>
      <c r="E79" s="22">
        <f>F46</f>
        <v>0.48963794550038775</v>
      </c>
      <c r="F79" s="22">
        <f>G46</f>
        <v>0.11594202898550725</v>
      </c>
      <c r="G79" s="22">
        <f>H46</f>
        <v>0</v>
      </c>
      <c r="H79" s="22">
        <f>I46</f>
        <v>0</v>
      </c>
      <c r="I79" s="22">
        <v>0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27" customHeight="1">
      <c r="A80" s="18"/>
      <c r="B80" s="18"/>
      <c r="C80" s="18"/>
      <c r="D80" s="21" t="s">
        <v>137</v>
      </c>
      <c r="E80" s="22">
        <f aca="true" t="shared" si="3" ref="E80:H83">F47</f>
        <v>0.21002274375888458</v>
      </c>
      <c r="F80" s="22">
        <f t="shared" si="3"/>
        <v>0.12280701754385964</v>
      </c>
      <c r="G80" s="22">
        <f t="shared" si="3"/>
        <v>0</v>
      </c>
      <c r="H80" s="22">
        <f t="shared" si="3"/>
        <v>0</v>
      </c>
      <c r="I80" s="22">
        <v>0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27" customHeight="1">
      <c r="A81" s="18"/>
      <c r="B81" s="18"/>
      <c r="C81" s="18"/>
      <c r="D81" s="21" t="s">
        <v>146</v>
      </c>
      <c r="E81" s="22">
        <f t="shared" si="3"/>
        <v>0.20634582652208486</v>
      </c>
      <c r="F81" s="22">
        <f t="shared" si="3"/>
        <v>0.24561403508771928</v>
      </c>
      <c r="G81" s="22">
        <f t="shared" si="3"/>
        <v>0</v>
      </c>
      <c r="H81" s="22">
        <f t="shared" si="3"/>
        <v>0</v>
      </c>
      <c r="I81" s="22">
        <v>0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ht="27" customHeight="1">
      <c r="A82" s="18"/>
      <c r="B82" s="18"/>
      <c r="C82" s="18"/>
      <c r="D82" s="21" t="s">
        <v>147</v>
      </c>
      <c r="E82" s="22">
        <f t="shared" si="3"/>
        <v>0.11144249682419723</v>
      </c>
      <c r="F82" s="22">
        <f t="shared" si="3"/>
        <v>0.057971014492753624</v>
      </c>
      <c r="G82" s="22">
        <f t="shared" si="3"/>
        <v>0</v>
      </c>
      <c r="H82" s="22">
        <f t="shared" si="3"/>
        <v>0</v>
      </c>
      <c r="I82" s="22">
        <v>0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ht="27" customHeight="1">
      <c r="A83" s="18"/>
      <c r="B83" s="18"/>
      <c r="C83" s="18"/>
      <c r="D83" s="21" t="s">
        <v>136</v>
      </c>
      <c r="E83" s="22">
        <f t="shared" si="3"/>
        <v>0.11110692386504484</v>
      </c>
      <c r="F83" s="22">
        <f t="shared" si="3"/>
        <v>0.028985507246376812</v>
      </c>
      <c r="G83" s="22">
        <f t="shared" si="3"/>
        <v>0</v>
      </c>
      <c r="H83" s="22">
        <f t="shared" si="3"/>
        <v>0</v>
      </c>
      <c r="I83" s="22">
        <v>0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6" spans="1:21" ht="114.75">
      <c r="A86" s="1" t="s">
        <v>0</v>
      </c>
      <c r="B86" s="2" t="s">
        <v>1</v>
      </c>
      <c r="C86" s="2" t="s">
        <v>2</v>
      </c>
      <c r="D86" s="3" t="s">
        <v>15</v>
      </c>
      <c r="E86" s="2" t="s">
        <v>16</v>
      </c>
      <c r="F86" s="4" t="s">
        <v>17</v>
      </c>
      <c r="G86" s="4" t="s">
        <v>18</v>
      </c>
      <c r="H86" s="4" t="s">
        <v>19</v>
      </c>
      <c r="I86" s="4" t="s">
        <v>20</v>
      </c>
      <c r="J86" s="14" t="s">
        <v>3</v>
      </c>
      <c r="K86" s="2" t="s">
        <v>4</v>
      </c>
      <c r="L86" s="2" t="s">
        <v>5</v>
      </c>
      <c r="M86" s="2" t="s">
        <v>6</v>
      </c>
      <c r="N86" s="2" t="s">
        <v>7</v>
      </c>
      <c r="O86" s="2" t="s">
        <v>8</v>
      </c>
      <c r="P86" s="2" t="s">
        <v>9</v>
      </c>
      <c r="Q86" s="2" t="s">
        <v>10</v>
      </c>
      <c r="R86" s="2" t="s">
        <v>11</v>
      </c>
      <c r="S86" s="2" t="s">
        <v>12</v>
      </c>
      <c r="T86" s="2" t="s">
        <v>13</v>
      </c>
      <c r="U86" s="5" t="s">
        <v>14</v>
      </c>
    </row>
    <row r="87" spans="1:21" ht="12.75">
      <c r="A87" s="24" t="s">
        <v>113</v>
      </c>
      <c r="B87" s="24" t="s">
        <v>98</v>
      </c>
      <c r="C87" s="24" t="s">
        <v>25</v>
      </c>
      <c r="D87" s="25" t="s">
        <v>114</v>
      </c>
      <c r="E87" s="25" t="s">
        <v>115</v>
      </c>
      <c r="F87" s="26">
        <v>0.1941478323534289</v>
      </c>
      <c r="G87" s="29">
        <v>0.12727272727272726</v>
      </c>
      <c r="H87" s="29">
        <v>0</v>
      </c>
      <c r="I87" s="29">
        <v>0</v>
      </c>
      <c r="J87" s="27">
        <v>332053.12872000004</v>
      </c>
      <c r="K87" s="25">
        <v>1710310.77038</v>
      </c>
      <c r="L87" s="25">
        <v>163288836.77576157</v>
      </c>
      <c r="M87" s="28">
        <v>7</v>
      </c>
      <c r="N87" s="28">
        <v>55</v>
      </c>
      <c r="O87" s="28">
        <v>9161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146</v>
      </c>
    </row>
    <row r="88" spans="1:21" ht="12.75">
      <c r="A88" s="24" t="s">
        <v>113</v>
      </c>
      <c r="B88" s="24" t="s">
        <v>98</v>
      </c>
      <c r="C88" s="24" t="s">
        <v>25</v>
      </c>
      <c r="D88" s="25" t="s">
        <v>27</v>
      </c>
      <c r="E88" s="25" t="s">
        <v>28</v>
      </c>
      <c r="F88" s="26">
        <v>0.18877602196135687</v>
      </c>
      <c r="G88" s="29">
        <v>0.09090909090909091</v>
      </c>
      <c r="H88" s="29">
        <v>0</v>
      </c>
      <c r="I88" s="29">
        <v>0</v>
      </c>
      <c r="J88" s="27">
        <v>322865.66355000006</v>
      </c>
      <c r="K88" s="25">
        <v>1710310.77038</v>
      </c>
      <c r="L88" s="25">
        <v>163288836.77576157</v>
      </c>
      <c r="M88" s="28">
        <v>5</v>
      </c>
      <c r="N88" s="28">
        <v>55</v>
      </c>
      <c r="O88" s="28">
        <v>9161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146</v>
      </c>
    </row>
    <row r="89" spans="1:21" ht="12.75">
      <c r="A89" s="24" t="s">
        <v>113</v>
      </c>
      <c r="B89" s="24" t="s">
        <v>98</v>
      </c>
      <c r="C89" s="24" t="s">
        <v>25</v>
      </c>
      <c r="D89" s="25" t="s">
        <v>86</v>
      </c>
      <c r="E89" s="25" t="s">
        <v>87</v>
      </c>
      <c r="F89" s="26">
        <v>0.1803781217792696</v>
      </c>
      <c r="G89" s="29">
        <v>0.18181818181818182</v>
      </c>
      <c r="H89" s="29">
        <v>0</v>
      </c>
      <c r="I89" s="29">
        <v>0</v>
      </c>
      <c r="J89" s="27">
        <v>308502.64442</v>
      </c>
      <c r="K89" s="25">
        <v>1710310.77038</v>
      </c>
      <c r="L89" s="25">
        <v>163288836.77576157</v>
      </c>
      <c r="M89" s="28">
        <v>10</v>
      </c>
      <c r="N89" s="28">
        <v>55</v>
      </c>
      <c r="O89" s="28">
        <v>9161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146</v>
      </c>
    </row>
    <row r="90" spans="1:21" ht="12.75">
      <c r="A90" s="24" t="s">
        <v>113</v>
      </c>
      <c r="B90" s="24" t="s">
        <v>98</v>
      </c>
      <c r="C90" s="24" t="s">
        <v>25</v>
      </c>
      <c r="D90" s="25" t="s">
        <v>74</v>
      </c>
      <c r="E90" s="25" t="s">
        <v>75</v>
      </c>
      <c r="F90" s="26">
        <v>0.17822982238033427</v>
      </c>
      <c r="G90" s="29">
        <v>0.14545454545454545</v>
      </c>
      <c r="H90" s="29">
        <v>0</v>
      </c>
      <c r="I90" s="29">
        <v>0</v>
      </c>
      <c r="J90" s="27">
        <v>304828.38482000004</v>
      </c>
      <c r="K90" s="25">
        <v>1710310.77038</v>
      </c>
      <c r="L90" s="25">
        <v>163288836.77576157</v>
      </c>
      <c r="M90" s="28">
        <v>8</v>
      </c>
      <c r="N90" s="28">
        <v>55</v>
      </c>
      <c r="O90" s="28">
        <v>9161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146</v>
      </c>
    </row>
    <row r="91" spans="1:21" ht="12.75">
      <c r="A91" s="24" t="s">
        <v>113</v>
      </c>
      <c r="B91" s="24" t="s">
        <v>98</v>
      </c>
      <c r="C91" s="24" t="s">
        <v>25</v>
      </c>
      <c r="D91" s="25" t="s">
        <v>23</v>
      </c>
      <c r="E91" s="25" t="s">
        <v>24</v>
      </c>
      <c r="F91" s="26">
        <v>0.07029007878099824</v>
      </c>
      <c r="G91" s="29">
        <v>0.07272727272727272</v>
      </c>
      <c r="H91" s="29">
        <v>0</v>
      </c>
      <c r="I91" s="29">
        <v>0</v>
      </c>
      <c r="J91" s="27">
        <v>120217.87878999999</v>
      </c>
      <c r="K91" s="25">
        <v>1710310.77038</v>
      </c>
      <c r="L91" s="25">
        <v>163288836.77576157</v>
      </c>
      <c r="M91" s="28">
        <v>4</v>
      </c>
      <c r="N91" s="28">
        <v>55</v>
      </c>
      <c r="O91" s="28">
        <v>9161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146</v>
      </c>
    </row>
    <row r="92" spans="1:21" ht="12.75">
      <c r="A92" s="23" t="s">
        <v>113</v>
      </c>
      <c r="B92" s="23" t="s">
        <v>98</v>
      </c>
      <c r="C92" s="23" t="s">
        <v>25</v>
      </c>
      <c r="D92" s="7" t="s">
        <v>34</v>
      </c>
      <c r="E92" s="7" t="s">
        <v>35</v>
      </c>
      <c r="F92" s="6">
        <v>0.0693485061744934</v>
      </c>
      <c r="G92" s="8">
        <v>0.23636363636363636</v>
      </c>
      <c r="H92" s="8">
        <v>0</v>
      </c>
      <c r="I92" s="8">
        <v>0</v>
      </c>
      <c r="J92" s="15">
        <v>118607.49701999998</v>
      </c>
      <c r="K92" s="7">
        <v>1710310.77038</v>
      </c>
      <c r="L92" s="7">
        <v>163288836.77576157</v>
      </c>
      <c r="M92" s="9">
        <v>13</v>
      </c>
      <c r="N92" s="9">
        <v>55</v>
      </c>
      <c r="O92" s="9">
        <v>9161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146</v>
      </c>
    </row>
    <row r="93" spans="1:21" ht="12.75">
      <c r="A93" s="23" t="s">
        <v>113</v>
      </c>
      <c r="B93" s="23" t="s">
        <v>98</v>
      </c>
      <c r="C93" s="23" t="s">
        <v>25</v>
      </c>
      <c r="D93" s="7" t="s">
        <v>76</v>
      </c>
      <c r="E93" s="7" t="s">
        <v>77</v>
      </c>
      <c r="F93" s="6">
        <v>0.0651080347434513</v>
      </c>
      <c r="G93" s="8">
        <v>0.05454545454545454</v>
      </c>
      <c r="H93" s="8">
        <v>0</v>
      </c>
      <c r="I93" s="8">
        <v>0</v>
      </c>
      <c r="J93" s="15">
        <v>111354.97305999999</v>
      </c>
      <c r="K93" s="7">
        <v>1710310.77038</v>
      </c>
      <c r="L93" s="7">
        <v>163288836.77576157</v>
      </c>
      <c r="M93" s="9">
        <v>3</v>
      </c>
      <c r="N93" s="9">
        <v>55</v>
      </c>
      <c r="O93" s="9">
        <v>9161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146</v>
      </c>
    </row>
    <row r="94" spans="1:21" ht="12.75">
      <c r="A94" s="23" t="s">
        <v>113</v>
      </c>
      <c r="B94" s="23" t="s">
        <v>98</v>
      </c>
      <c r="C94" s="23" t="s">
        <v>25</v>
      </c>
      <c r="D94" s="7" t="s">
        <v>26</v>
      </c>
      <c r="E94" s="7" t="s">
        <v>79</v>
      </c>
      <c r="F94" s="6">
        <v>0.053721581826667565</v>
      </c>
      <c r="G94" s="8">
        <v>0.09090909090909091</v>
      </c>
      <c r="H94" s="8">
        <v>0</v>
      </c>
      <c r="I94" s="8">
        <v>0</v>
      </c>
      <c r="J94" s="15">
        <v>91880.6</v>
      </c>
      <c r="K94" s="7">
        <v>1710310.77038</v>
      </c>
      <c r="L94" s="7">
        <v>163288836.77576157</v>
      </c>
      <c r="M94" s="9">
        <v>5</v>
      </c>
      <c r="N94" s="9">
        <v>55</v>
      </c>
      <c r="O94" s="9">
        <v>9161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146</v>
      </c>
    </row>
    <row r="96" spans="1:21" ht="45" customHeight="1">
      <c r="A96" s="18"/>
      <c r="B96" s="18"/>
      <c r="C96" s="18"/>
      <c r="D96" s="19" t="s">
        <v>116</v>
      </c>
      <c r="E96" s="30" t="s">
        <v>138</v>
      </c>
      <c r="F96" s="31"/>
      <c r="G96" s="31"/>
      <c r="H96" s="31"/>
      <c r="I96" s="32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ht="54">
      <c r="A97" s="18"/>
      <c r="B97" s="18"/>
      <c r="C97" s="18"/>
      <c r="D97" s="19" t="s">
        <v>118</v>
      </c>
      <c r="E97" s="30" t="s">
        <v>119</v>
      </c>
      <c r="F97" s="31"/>
      <c r="G97" s="31"/>
      <c r="H97" s="31"/>
      <c r="I97" s="32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08">
      <c r="A98" s="18"/>
      <c r="B98" s="18"/>
      <c r="C98" s="18"/>
      <c r="D98" s="19" t="s">
        <v>120</v>
      </c>
      <c r="E98" s="19" t="s">
        <v>121</v>
      </c>
      <c r="F98" s="19" t="s">
        <v>122</v>
      </c>
      <c r="G98" s="19" t="s">
        <v>123</v>
      </c>
      <c r="H98" s="19" t="s">
        <v>124</v>
      </c>
      <c r="I98" s="19" t="s">
        <v>125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ht="27" customHeight="1">
      <c r="A99" s="18"/>
      <c r="B99" s="18"/>
      <c r="C99" s="18"/>
      <c r="D99" s="21" t="s">
        <v>144</v>
      </c>
      <c r="E99" s="22">
        <f>F87</f>
        <v>0.1941478323534289</v>
      </c>
      <c r="F99" s="22">
        <f>G87</f>
        <v>0.12727272727272726</v>
      </c>
      <c r="G99" s="22">
        <f>H87</f>
        <v>0</v>
      </c>
      <c r="H99" s="22">
        <f>I87</f>
        <v>0</v>
      </c>
      <c r="I99" s="22">
        <v>0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27" customHeight="1">
      <c r="A100" s="18"/>
      <c r="B100" s="18"/>
      <c r="C100" s="18"/>
      <c r="D100" s="21" t="s">
        <v>129</v>
      </c>
      <c r="E100" s="22">
        <f aca="true" t="shared" si="4" ref="E100:H103">F88</f>
        <v>0.18877602196135687</v>
      </c>
      <c r="F100" s="22">
        <f t="shared" si="4"/>
        <v>0.09090909090909091</v>
      </c>
      <c r="G100" s="22">
        <f t="shared" si="4"/>
        <v>0</v>
      </c>
      <c r="H100" s="22">
        <f t="shared" si="4"/>
        <v>0</v>
      </c>
      <c r="I100" s="22">
        <v>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ht="27" customHeight="1">
      <c r="A101" s="18"/>
      <c r="B101" s="18"/>
      <c r="C101" s="18"/>
      <c r="D101" s="21" t="s">
        <v>134</v>
      </c>
      <c r="E101" s="22">
        <f t="shared" si="4"/>
        <v>0.1803781217792696</v>
      </c>
      <c r="F101" s="22">
        <f t="shared" si="4"/>
        <v>0.18181818181818182</v>
      </c>
      <c r="G101" s="22">
        <f t="shared" si="4"/>
        <v>0</v>
      </c>
      <c r="H101" s="22">
        <f t="shared" si="4"/>
        <v>0</v>
      </c>
      <c r="I101" s="22"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27" customHeight="1">
      <c r="A102" s="18"/>
      <c r="B102" s="18"/>
      <c r="C102" s="18"/>
      <c r="D102" s="21" t="s">
        <v>139</v>
      </c>
      <c r="E102" s="22">
        <f t="shared" si="4"/>
        <v>0.17822982238033427</v>
      </c>
      <c r="F102" s="22">
        <f t="shared" si="4"/>
        <v>0.14545454545454545</v>
      </c>
      <c r="G102" s="22">
        <f t="shared" si="4"/>
        <v>0</v>
      </c>
      <c r="H102" s="22">
        <f t="shared" si="4"/>
        <v>0</v>
      </c>
      <c r="I102" s="22"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ht="27" customHeight="1">
      <c r="A103" s="18"/>
      <c r="B103" s="18"/>
      <c r="C103" s="18"/>
      <c r="D103" s="21" t="s">
        <v>126</v>
      </c>
      <c r="E103" s="22">
        <f t="shared" si="4"/>
        <v>0.07029007878099824</v>
      </c>
      <c r="F103" s="22">
        <f t="shared" si="4"/>
        <v>0.07272727272727272</v>
      </c>
      <c r="G103" s="22">
        <f t="shared" si="4"/>
        <v>0</v>
      </c>
      <c r="H103" s="22">
        <f t="shared" si="4"/>
        <v>0</v>
      </c>
      <c r="I103" s="22">
        <v>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6" spans="1:21" ht="138.75">
      <c r="A106" s="1" t="s">
        <v>0</v>
      </c>
      <c r="B106" s="2" t="s">
        <v>1</v>
      </c>
      <c r="C106" s="2" t="s">
        <v>2</v>
      </c>
      <c r="D106" s="3" t="s">
        <v>15</v>
      </c>
      <c r="E106" s="2" t="s">
        <v>16</v>
      </c>
      <c r="F106" s="4" t="s">
        <v>17</v>
      </c>
      <c r="G106" s="4" t="s">
        <v>18</v>
      </c>
      <c r="H106" s="4" t="s">
        <v>19</v>
      </c>
      <c r="I106" s="4" t="s">
        <v>20</v>
      </c>
      <c r="J106" s="14" t="s">
        <v>3</v>
      </c>
      <c r="K106" s="2" t="s">
        <v>4</v>
      </c>
      <c r="L106" s="2" t="s">
        <v>5</v>
      </c>
      <c r="M106" s="2" t="s">
        <v>6</v>
      </c>
      <c r="N106" s="2" t="s">
        <v>7</v>
      </c>
      <c r="O106" s="2" t="s">
        <v>8</v>
      </c>
      <c r="P106" s="2" t="s">
        <v>9</v>
      </c>
      <c r="Q106" s="2" t="s">
        <v>10</v>
      </c>
      <c r="R106" s="2" t="s">
        <v>11</v>
      </c>
      <c r="S106" s="2" t="s">
        <v>12</v>
      </c>
      <c r="T106" s="2" t="s">
        <v>13</v>
      </c>
      <c r="U106" s="5" t="s">
        <v>14</v>
      </c>
    </row>
    <row r="107" spans="1:21" ht="12.75">
      <c r="A107" s="24" t="s">
        <v>78</v>
      </c>
      <c r="B107" s="24" t="s">
        <v>98</v>
      </c>
      <c r="C107" s="24" t="s">
        <v>25</v>
      </c>
      <c r="D107" s="25" t="s">
        <v>31</v>
      </c>
      <c r="E107" s="25" t="s">
        <v>32</v>
      </c>
      <c r="F107" s="26">
        <v>1</v>
      </c>
      <c r="G107" s="29">
        <v>1</v>
      </c>
      <c r="H107" s="29">
        <v>0</v>
      </c>
      <c r="I107" s="29">
        <v>0</v>
      </c>
      <c r="J107" s="27">
        <v>507483.1</v>
      </c>
      <c r="K107" s="25">
        <v>507483.1</v>
      </c>
      <c r="L107" s="25">
        <v>163288836.77576157</v>
      </c>
      <c r="M107" s="28">
        <v>10</v>
      </c>
      <c r="N107" s="28">
        <v>10</v>
      </c>
      <c r="O107" s="28">
        <v>9161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146</v>
      </c>
    </row>
    <row r="108" spans="1:21" ht="12.75">
      <c r="A108" s="24" t="s">
        <v>78</v>
      </c>
      <c r="B108" s="24" t="s">
        <v>22</v>
      </c>
      <c r="C108" s="24" t="s">
        <v>25</v>
      </c>
      <c r="D108" s="25" t="s">
        <v>31</v>
      </c>
      <c r="E108" s="25" t="s">
        <v>32</v>
      </c>
      <c r="F108" s="26">
        <v>0.8843631304469695</v>
      </c>
      <c r="G108" s="29">
        <v>0.8461538461538461</v>
      </c>
      <c r="H108" s="29">
        <v>0</v>
      </c>
      <c r="I108" s="29">
        <v>0</v>
      </c>
      <c r="J108" s="27">
        <v>1211551.4</v>
      </c>
      <c r="K108" s="25">
        <v>1369970.5</v>
      </c>
      <c r="L108" s="25">
        <v>163288836.77576157</v>
      </c>
      <c r="M108" s="28">
        <v>11</v>
      </c>
      <c r="N108" s="28">
        <v>13</v>
      </c>
      <c r="O108" s="28">
        <v>9161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146</v>
      </c>
    </row>
    <row r="109" spans="1:21" ht="12.75">
      <c r="A109" s="24" t="s">
        <v>78</v>
      </c>
      <c r="B109" s="24" t="s">
        <v>22</v>
      </c>
      <c r="C109" s="24" t="s">
        <v>25</v>
      </c>
      <c r="D109" s="25" t="s">
        <v>27</v>
      </c>
      <c r="E109" s="25" t="s">
        <v>28</v>
      </c>
      <c r="F109" s="26">
        <v>0.07836665096073236</v>
      </c>
      <c r="G109" s="29">
        <v>0.07692307692307693</v>
      </c>
      <c r="H109" s="29">
        <v>0</v>
      </c>
      <c r="I109" s="29">
        <v>0</v>
      </c>
      <c r="J109" s="27">
        <v>107360</v>
      </c>
      <c r="K109" s="25">
        <v>1369970.5</v>
      </c>
      <c r="L109" s="25">
        <v>163288836.77576157</v>
      </c>
      <c r="M109" s="28">
        <v>1</v>
      </c>
      <c r="N109" s="28">
        <v>13</v>
      </c>
      <c r="O109" s="28">
        <v>9161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146</v>
      </c>
    </row>
    <row r="110" spans="1:21" ht="12.75">
      <c r="A110" s="24" t="s">
        <v>78</v>
      </c>
      <c r="B110" s="24" t="s">
        <v>22</v>
      </c>
      <c r="C110" s="24" t="s">
        <v>25</v>
      </c>
      <c r="D110" s="25" t="s">
        <v>74</v>
      </c>
      <c r="E110" s="25" t="s">
        <v>75</v>
      </c>
      <c r="F110" s="26">
        <v>0.037270218592298156</v>
      </c>
      <c r="G110" s="29">
        <v>0.07692307692307693</v>
      </c>
      <c r="H110" s="29">
        <v>0</v>
      </c>
      <c r="I110" s="29">
        <v>0</v>
      </c>
      <c r="J110" s="27">
        <v>51059.1</v>
      </c>
      <c r="K110" s="25">
        <v>1369970.5</v>
      </c>
      <c r="L110" s="25">
        <v>163288836.77576157</v>
      </c>
      <c r="M110" s="28">
        <v>1</v>
      </c>
      <c r="N110" s="28">
        <v>13</v>
      </c>
      <c r="O110" s="28">
        <v>9161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146</v>
      </c>
    </row>
    <row r="112" spans="4:9" ht="27">
      <c r="D112" s="19" t="s">
        <v>116</v>
      </c>
      <c r="E112" s="30" t="s">
        <v>142</v>
      </c>
      <c r="F112" s="31"/>
      <c r="G112" s="31"/>
      <c r="H112" s="31"/>
      <c r="I112" s="32"/>
    </row>
    <row r="113" spans="4:9" ht="54">
      <c r="D113" s="19" t="s">
        <v>118</v>
      </c>
      <c r="E113" s="30" t="s">
        <v>119</v>
      </c>
      <c r="F113" s="31"/>
      <c r="G113" s="31"/>
      <c r="H113" s="31"/>
      <c r="I113" s="32"/>
    </row>
    <row r="114" spans="4:9" ht="108">
      <c r="D114" s="19" t="s">
        <v>120</v>
      </c>
      <c r="E114" s="19" t="s">
        <v>121</v>
      </c>
      <c r="F114" s="19" t="s">
        <v>122</v>
      </c>
      <c r="G114" s="19" t="s">
        <v>123</v>
      </c>
      <c r="H114" s="19" t="s">
        <v>124</v>
      </c>
      <c r="I114" s="19" t="s">
        <v>125</v>
      </c>
    </row>
    <row r="115" spans="4:9" ht="27">
      <c r="D115" s="21" t="s">
        <v>127</v>
      </c>
      <c r="E115" s="22">
        <f>F107</f>
        <v>1</v>
      </c>
      <c r="F115" s="22">
        <f>G107</f>
        <v>1</v>
      </c>
      <c r="G115" s="22">
        <f>H107</f>
        <v>0</v>
      </c>
      <c r="H115" s="22">
        <f>I107</f>
        <v>0</v>
      </c>
      <c r="I115" s="22">
        <v>0</v>
      </c>
    </row>
    <row r="116" spans="4:9" ht="27">
      <c r="D116" s="21" t="s">
        <v>127</v>
      </c>
      <c r="E116" s="22">
        <f aca="true" t="shared" si="5" ref="E116:H118">F108</f>
        <v>0.8843631304469695</v>
      </c>
      <c r="F116" s="22">
        <f t="shared" si="5"/>
        <v>0.8461538461538461</v>
      </c>
      <c r="G116" s="22">
        <f t="shared" si="5"/>
        <v>0</v>
      </c>
      <c r="H116" s="22">
        <f t="shared" si="5"/>
        <v>0</v>
      </c>
      <c r="I116" s="22">
        <v>0</v>
      </c>
    </row>
    <row r="117" spans="4:9" ht="27">
      <c r="D117" s="21" t="s">
        <v>129</v>
      </c>
      <c r="E117" s="22">
        <f t="shared" si="5"/>
        <v>0.07836665096073236</v>
      </c>
      <c r="F117" s="22">
        <f t="shared" si="5"/>
        <v>0.07692307692307693</v>
      </c>
      <c r="G117" s="22">
        <f t="shared" si="5"/>
        <v>0</v>
      </c>
      <c r="H117" s="22">
        <f t="shared" si="5"/>
        <v>0</v>
      </c>
      <c r="I117" s="22">
        <v>0</v>
      </c>
    </row>
    <row r="118" spans="4:9" ht="27">
      <c r="D118" s="21" t="s">
        <v>139</v>
      </c>
      <c r="E118" s="22">
        <f t="shared" si="5"/>
        <v>0.037270218592298156</v>
      </c>
      <c r="F118" s="22">
        <f t="shared" si="5"/>
        <v>0.07692307692307693</v>
      </c>
      <c r="G118" s="22">
        <f t="shared" si="5"/>
        <v>0</v>
      </c>
      <c r="H118" s="22">
        <f t="shared" si="5"/>
        <v>0</v>
      </c>
      <c r="I118" s="22">
        <v>0</v>
      </c>
    </row>
  </sheetData>
  <mergeCells count="12">
    <mergeCell ref="E113:I113"/>
    <mergeCell ref="E9:I9"/>
    <mergeCell ref="E10:I10"/>
    <mergeCell ref="E25:I25"/>
    <mergeCell ref="E26:I26"/>
    <mergeCell ref="E38:I38"/>
    <mergeCell ref="E39:I39"/>
    <mergeCell ref="E76:I76"/>
    <mergeCell ref="E77:I77"/>
    <mergeCell ref="E96:I96"/>
    <mergeCell ref="E97:I97"/>
    <mergeCell ref="E112:I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MATOS</dc:creator>
  <cp:keywords>Classification=Select Classification Level, Classification=Public</cp:keywords>
  <dc:description/>
  <cp:lastModifiedBy>Alexandra 2. LOPES</cp:lastModifiedBy>
  <cp:lastPrinted>2021-05-05T12:23:51Z</cp:lastPrinted>
  <dcterms:created xsi:type="dcterms:W3CDTF">2020-01-21T17:23:28Z</dcterms:created>
  <dcterms:modified xsi:type="dcterms:W3CDTF">2021-05-06T07:29:31Z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d4f30799-63b0-4e3d-bc91-9d97c8abf467</vt:lpwstr>
  </property>
  <property fmtid="{D5CDD505-2E9C-101B-9397-08002B2CF9AE}" pid="3" name="Classification">
    <vt:lpwstr>Public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</Properties>
</file>